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75" windowWidth="19440" windowHeight="9630"/>
  </bookViews>
  <sheets>
    <sheet name="シルバーダラー" sheetId="3" r:id="rId1"/>
    <sheet name="解法シート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3" l="1"/>
  <c r="C3" i="3" l="1"/>
  <c r="AF6" i="3"/>
  <c r="AE3" i="3"/>
  <c r="AF3" i="3"/>
  <c r="AG3" i="3"/>
  <c r="AH3" i="3"/>
  <c r="AI3" i="3"/>
  <c r="AD3" i="3"/>
  <c r="I43" i="3" l="1"/>
  <c r="H43" i="3"/>
  <c r="I44" i="3"/>
  <c r="I45" i="3"/>
  <c r="I46" i="3"/>
  <c r="I47" i="3"/>
  <c r="I48" i="3"/>
  <c r="H44" i="3"/>
  <c r="H45" i="3"/>
  <c r="H46" i="3"/>
  <c r="H47" i="3"/>
  <c r="H48" i="3"/>
  <c r="B48" i="3" s="1"/>
  <c r="B40" i="3"/>
  <c r="E43" i="3" s="1"/>
  <c r="O8" i="3"/>
  <c r="L8" i="3"/>
  <c r="F43" i="3" l="1"/>
  <c r="B43" i="3" s="1"/>
  <c r="D44" i="3"/>
  <c r="E44" i="3" s="1"/>
  <c r="F44" i="3" s="1"/>
  <c r="B44" i="3" s="1"/>
  <c r="A23" i="3"/>
  <c r="D45" i="3" l="1"/>
  <c r="E45" i="3" s="1"/>
  <c r="F45" i="3" s="1"/>
  <c r="B45" i="3" s="1"/>
  <c r="V17" i="3"/>
  <c r="U17" i="3" s="1"/>
  <c r="T17" i="3" s="1"/>
  <c r="S17" i="3" s="1"/>
  <c r="R17" i="3" s="1"/>
  <c r="Q17" i="3" s="1"/>
  <c r="P17" i="3" s="1"/>
  <c r="O17" i="3" s="1"/>
  <c r="N17" i="3" s="1"/>
  <c r="M17" i="3" s="1"/>
  <c r="L17" i="3" s="1"/>
  <c r="K17" i="3" s="1"/>
  <c r="J17" i="3" s="1"/>
  <c r="I17" i="3" s="1"/>
  <c r="H17" i="3" s="1"/>
  <c r="G17" i="3" s="1"/>
  <c r="F17" i="3" s="1"/>
  <c r="E17" i="3" s="1"/>
  <c r="D17" i="3" s="1"/>
  <c r="C17" i="3" s="1"/>
  <c r="B17" i="3" s="1"/>
  <c r="A17" i="3" s="1"/>
  <c r="AA17" i="3" s="1"/>
  <c r="V16" i="3"/>
  <c r="U16" i="3" s="1"/>
  <c r="T16" i="3" s="1"/>
  <c r="S16" i="3" s="1"/>
  <c r="R16" i="3" s="1"/>
  <c r="Q16" i="3" s="1"/>
  <c r="P16" i="3" s="1"/>
  <c r="O16" i="3" s="1"/>
  <c r="N16" i="3" s="1"/>
  <c r="M16" i="3" s="1"/>
  <c r="L16" i="3" s="1"/>
  <c r="K16" i="3" s="1"/>
  <c r="J16" i="3" s="1"/>
  <c r="I16" i="3" s="1"/>
  <c r="H16" i="3" s="1"/>
  <c r="G16" i="3" s="1"/>
  <c r="F16" i="3" s="1"/>
  <c r="E16" i="3" s="1"/>
  <c r="D16" i="3" s="1"/>
  <c r="C16" i="3" s="1"/>
  <c r="B16" i="3" s="1"/>
  <c r="A16" i="3" s="1"/>
  <c r="AA16" i="3" s="1"/>
  <c r="V15" i="3"/>
  <c r="U15" i="3" s="1"/>
  <c r="T15" i="3" s="1"/>
  <c r="S15" i="3" s="1"/>
  <c r="R15" i="3" s="1"/>
  <c r="Q15" i="3" s="1"/>
  <c r="P15" i="3" s="1"/>
  <c r="O15" i="3" s="1"/>
  <c r="N15" i="3" s="1"/>
  <c r="M15" i="3" s="1"/>
  <c r="L15" i="3" s="1"/>
  <c r="K15" i="3" s="1"/>
  <c r="J15" i="3" s="1"/>
  <c r="I15" i="3" s="1"/>
  <c r="H15" i="3" s="1"/>
  <c r="G15" i="3" s="1"/>
  <c r="F15" i="3" s="1"/>
  <c r="E15" i="3" s="1"/>
  <c r="D15" i="3" s="1"/>
  <c r="C15" i="3" s="1"/>
  <c r="B15" i="3" s="1"/>
  <c r="A15" i="3" s="1"/>
  <c r="AA15" i="3" s="1"/>
  <c r="V14" i="3"/>
  <c r="U14" i="3" s="1"/>
  <c r="T14" i="3" s="1"/>
  <c r="S14" i="3" s="1"/>
  <c r="R14" i="3" s="1"/>
  <c r="Q14" i="3" s="1"/>
  <c r="P14" i="3" s="1"/>
  <c r="O14" i="3" s="1"/>
  <c r="N14" i="3" s="1"/>
  <c r="M14" i="3" s="1"/>
  <c r="L14" i="3" s="1"/>
  <c r="K14" i="3" s="1"/>
  <c r="J14" i="3" s="1"/>
  <c r="I14" i="3" s="1"/>
  <c r="H14" i="3" s="1"/>
  <c r="G14" i="3" s="1"/>
  <c r="F14" i="3" s="1"/>
  <c r="E14" i="3" s="1"/>
  <c r="D14" i="3" s="1"/>
  <c r="C14" i="3" s="1"/>
  <c r="B14" i="3" s="1"/>
  <c r="A14" i="3" s="1"/>
  <c r="AA14" i="3" s="1"/>
  <c r="V13" i="3"/>
  <c r="U13" i="3" s="1"/>
  <c r="T13" i="3" s="1"/>
  <c r="S13" i="3" s="1"/>
  <c r="R13" i="3" s="1"/>
  <c r="Q13" i="3" s="1"/>
  <c r="P13" i="3" s="1"/>
  <c r="O13" i="3" s="1"/>
  <c r="N13" i="3" s="1"/>
  <c r="M13" i="3" s="1"/>
  <c r="L13" i="3" s="1"/>
  <c r="K13" i="3" s="1"/>
  <c r="J13" i="3" s="1"/>
  <c r="I13" i="3" s="1"/>
  <c r="H13" i="3" s="1"/>
  <c r="G13" i="3" s="1"/>
  <c r="F13" i="3" s="1"/>
  <c r="E13" i="3" s="1"/>
  <c r="D13" i="3" s="1"/>
  <c r="C13" i="3" s="1"/>
  <c r="B13" i="3" s="1"/>
  <c r="A13" i="3" s="1"/>
  <c r="AA13" i="3" s="1"/>
  <c r="V12" i="3"/>
  <c r="U12" i="3" s="1"/>
  <c r="T12" i="3" s="1"/>
  <c r="S12" i="3" s="1"/>
  <c r="R12" i="3" s="1"/>
  <c r="Q12" i="3" s="1"/>
  <c r="P12" i="3" s="1"/>
  <c r="O12" i="3" s="1"/>
  <c r="N12" i="3" s="1"/>
  <c r="M12" i="3" s="1"/>
  <c r="L12" i="3" s="1"/>
  <c r="K12" i="3" s="1"/>
  <c r="J12" i="3" s="1"/>
  <c r="I12" i="3" s="1"/>
  <c r="H12" i="3" s="1"/>
  <c r="G12" i="3" s="1"/>
  <c r="F12" i="3" s="1"/>
  <c r="E12" i="3" s="1"/>
  <c r="D12" i="3" s="1"/>
  <c r="C12" i="3" s="1"/>
  <c r="B12" i="3" s="1"/>
  <c r="A12" i="3" s="1"/>
  <c r="AA12" i="3" s="1"/>
  <c r="D46" i="3" l="1"/>
  <c r="E46" i="3" s="1"/>
  <c r="F46" i="3" s="1"/>
  <c r="B46" i="3" s="1"/>
  <c r="AN6" i="3"/>
  <c r="AD17" i="3"/>
  <c r="AD12" i="3"/>
  <c r="AD15" i="3"/>
  <c r="AD14" i="3"/>
  <c r="AE17" i="3"/>
  <c r="AE13" i="3"/>
  <c r="AE16" i="3"/>
  <c r="AE12" i="3"/>
  <c r="AE15" i="3"/>
  <c r="AE14" i="3"/>
  <c r="AD13" i="3"/>
  <c r="AD16" i="3"/>
  <c r="D47" i="3" l="1"/>
  <c r="E47" i="3" s="1"/>
  <c r="F47" i="3" s="1"/>
  <c r="B47" i="3" s="1"/>
  <c r="AF17" i="3"/>
  <c r="AH17" i="3" s="1"/>
  <c r="AN15" i="3"/>
  <c r="AN16" i="3"/>
  <c r="AN17" i="3"/>
  <c r="AF16" i="3"/>
  <c r="AG16" i="3" s="1"/>
  <c r="AF14" i="3"/>
  <c r="AG14" i="3" s="1"/>
  <c r="AF13" i="3"/>
  <c r="AH13" i="3" s="1"/>
  <c r="AF15" i="3"/>
  <c r="AH15" i="3" s="1"/>
  <c r="AF12" i="3"/>
  <c r="AG12" i="3" s="1"/>
  <c r="D48" i="3" l="1"/>
  <c r="E48" i="3" s="1"/>
  <c r="F48" i="3" s="1"/>
  <c r="AK17" i="3"/>
  <c r="B4" i="1" s="1"/>
  <c r="C23" i="1" s="1"/>
  <c r="E23" i="1" s="1"/>
  <c r="AK15" i="3"/>
  <c r="B6" i="1" s="1"/>
  <c r="C6" i="1" s="1"/>
  <c r="AK16" i="3"/>
  <c r="B5" i="1" s="1"/>
  <c r="C27" i="1" l="1"/>
  <c r="E27" i="1" s="1"/>
  <c r="C26" i="1"/>
  <c r="E26" i="1" s="1"/>
  <c r="C20" i="1"/>
  <c r="E20" i="1" s="1"/>
  <c r="C25" i="1"/>
  <c r="E25" i="1" s="1"/>
  <c r="C4" i="1"/>
  <c r="C28" i="1"/>
  <c r="E28" i="1" s="1"/>
  <c r="C22" i="1"/>
  <c r="E22" i="1" s="1"/>
  <c r="C21" i="1"/>
  <c r="E21" i="1" s="1"/>
  <c r="C24" i="1"/>
  <c r="E24" i="1" s="1"/>
  <c r="C19" i="1"/>
  <c r="E19" i="1" s="1"/>
  <c r="C45" i="1"/>
  <c r="E45" i="1" s="1"/>
  <c r="C44" i="1"/>
  <c r="E44" i="1" s="1"/>
  <c r="C46" i="1"/>
  <c r="E46" i="1" s="1"/>
  <c r="C48" i="1"/>
  <c r="E48" i="1" s="1"/>
  <c r="C52" i="1"/>
  <c r="E52" i="1" s="1"/>
  <c r="C51" i="1"/>
  <c r="E51" i="1" s="1"/>
  <c r="C49" i="1"/>
  <c r="E49" i="1" s="1"/>
  <c r="C47" i="1"/>
  <c r="E47" i="1" s="1"/>
  <c r="C50" i="1"/>
  <c r="E50" i="1" s="1"/>
  <c r="C43" i="1"/>
  <c r="E43" i="1" s="1"/>
  <c r="C33" i="1"/>
  <c r="E33" i="1" s="1"/>
  <c r="C37" i="1"/>
  <c r="E37" i="1" s="1"/>
  <c r="C32" i="1"/>
  <c r="E32" i="1" s="1"/>
  <c r="C34" i="1"/>
  <c r="E34" i="1" s="1"/>
  <c r="C38" i="1"/>
  <c r="E38" i="1" s="1"/>
  <c r="C36" i="1"/>
  <c r="E36" i="1" s="1"/>
  <c r="C35" i="1"/>
  <c r="E35" i="1" s="1"/>
  <c r="C39" i="1"/>
  <c r="E39" i="1" s="1"/>
  <c r="C31" i="1"/>
  <c r="E31" i="1" s="1"/>
  <c r="C5" i="1"/>
  <c r="C40" i="1"/>
  <c r="E40" i="1" s="1"/>
  <c r="B14" i="1" l="1"/>
  <c r="E4" i="1" s="1"/>
  <c r="B16" i="1"/>
  <c r="D6" i="1" s="1"/>
  <c r="B15" i="1"/>
  <c r="G4" i="1" l="1"/>
  <c r="H4" i="1"/>
  <c r="I4" i="1"/>
  <c r="F4" i="1"/>
  <c r="D4" i="1"/>
  <c r="H6" i="1"/>
  <c r="I6" i="1"/>
  <c r="F6" i="1"/>
  <c r="G6" i="1"/>
  <c r="E6" i="1"/>
  <c r="F5" i="1"/>
  <c r="H5" i="1"/>
  <c r="I5" i="1"/>
  <c r="D5" i="1"/>
  <c r="E5" i="1"/>
  <c r="G5" i="1"/>
  <c r="D7" i="1" l="1"/>
  <c r="D9" i="1" s="1"/>
  <c r="D10" i="1" s="1"/>
  <c r="D11" i="1" s="1"/>
  <c r="H7" i="1"/>
  <c r="H9" i="1" s="1"/>
  <c r="E7" i="1"/>
  <c r="E9" i="1" s="1"/>
  <c r="I7" i="1"/>
  <c r="I9" i="1" s="1"/>
  <c r="G7" i="1"/>
  <c r="G9" i="1" s="1"/>
  <c r="F7" i="1"/>
  <c r="F9" i="1" s="1"/>
  <c r="E10" i="1" l="1"/>
  <c r="E11" i="1" s="1"/>
  <c r="I10" i="1"/>
  <c r="I11" i="1" s="1"/>
  <c r="H10" i="1"/>
  <c r="H11" i="1" s="1"/>
  <c r="F10" i="1"/>
  <c r="F11" i="1" s="1"/>
  <c r="G10" i="1"/>
  <c r="G11" i="1" s="1"/>
  <c r="K5" i="1" l="1"/>
  <c r="M5" i="1" s="1"/>
  <c r="J11" i="1"/>
  <c r="K4" i="1"/>
  <c r="Q4" i="1" s="1"/>
  <c r="K6" i="1"/>
  <c r="O6" i="1" s="1"/>
  <c r="R5" i="1" l="1"/>
  <c r="R6" i="1"/>
  <c r="P5" i="1"/>
  <c r="O5" i="1"/>
  <c r="N6" i="1"/>
  <c r="Q5" i="1"/>
  <c r="N5" i="1"/>
  <c r="P6" i="1"/>
  <c r="Q6" i="1"/>
  <c r="M6" i="1"/>
  <c r="N4" i="1"/>
  <c r="R4" i="1"/>
  <c r="P4" i="1"/>
  <c r="M4" i="1"/>
  <c r="O4" i="1"/>
  <c r="S5" i="1" l="1"/>
  <c r="J5" i="1" s="1"/>
  <c r="AL16" i="3" s="1"/>
  <c r="AM16" i="3" s="1"/>
  <c r="S6" i="1"/>
  <c r="J6" i="1" s="1"/>
  <c r="AL15" i="3" s="1"/>
  <c r="AM15" i="3" s="1"/>
  <c r="S4" i="1"/>
  <c r="J4" i="1" s="1"/>
  <c r="AL17" i="3" s="1"/>
  <c r="AM17" i="3" s="1"/>
</calcChain>
</file>

<file path=xl/comments1.xml><?xml version="1.0" encoding="utf-8"?>
<comments xmlns="http://schemas.openxmlformats.org/spreadsheetml/2006/main">
  <authors>
    <author>Administrator</author>
  </authors>
  <commentList>
    <comment ref="AD6" authorId="0">
      <text>
        <r>
          <rPr>
            <b/>
            <sz val="9"/>
            <color indexed="81"/>
            <rFont val="MS P ゴシック"/>
            <family val="3"/>
            <charset val="128"/>
          </rPr>
          <t>6まで</t>
        </r>
      </text>
    </comment>
  </commentList>
</comments>
</file>

<file path=xl/comments2.xml><?xml version="1.0" encoding="utf-8"?>
<comments xmlns="http://schemas.openxmlformats.org/spreadsheetml/2006/main">
  <authors>
    <author>kohoku-high</author>
  </authors>
  <commentLis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sの２進法表記の最高位の桁に1があれば数を表示する</t>
        </r>
      </text>
    </comment>
    <comment ref="J11" authorId="0">
      <text>
        <r>
          <rPr>
            <b/>
            <sz val="9"/>
            <color indexed="81"/>
            <rFont val="ＭＳ Ｐゴシック"/>
            <family val="3"/>
            <charset val="128"/>
          </rPr>
          <t>←sを２進法表記したときの最高位の桁</t>
        </r>
      </text>
    </comment>
  </commentList>
</comments>
</file>

<file path=xl/sharedStrings.xml><?xml version="1.0" encoding="utf-8"?>
<sst xmlns="http://schemas.openxmlformats.org/spreadsheetml/2006/main" count="56" uniqueCount="46">
  <si>
    <t>１０進数</t>
    <rPh sb="2" eb="4">
      <t>シンスウ</t>
    </rPh>
    <phoneticPr fontId="1"/>
  </si>
  <si>
    <t>２進数</t>
    <rPh sb="1" eb="3">
      <t>シンスウ</t>
    </rPh>
    <phoneticPr fontId="1"/>
  </si>
  <si>
    <t>三山崩しの解法</t>
    <rPh sb="0" eb="2">
      <t>ミツヤマ</t>
    </rPh>
    <rPh sb="2" eb="3">
      <t>クズ</t>
    </rPh>
    <rPh sb="5" eb="7">
      <t>カイホウ</t>
    </rPh>
    <phoneticPr fontId="1"/>
  </si>
  <si>
    <t>排他的論理和</t>
    <rPh sb="0" eb="3">
      <t>ハイタテキ</t>
    </rPh>
    <rPh sb="3" eb="5">
      <t>ロンリ</t>
    </rPh>
    <rPh sb="5" eb="6">
      <t>ワ</t>
    </rPh>
    <phoneticPr fontId="1"/>
  </si>
  <si>
    <t>桁数</t>
    <rPh sb="0" eb="2">
      <t>ケタスウ</t>
    </rPh>
    <phoneticPr fontId="1"/>
  </si>
  <si>
    <t>階級値</t>
    <rPh sb="0" eb="3">
      <t>カイキュウチ</t>
    </rPh>
    <phoneticPr fontId="1"/>
  </si>
  <si>
    <t>データ数</t>
    <rPh sb="3" eb="4">
      <t>スウ</t>
    </rPh>
    <phoneticPr fontId="1"/>
  </si>
  <si>
    <t>C列×D列</t>
    <rPh sb="1" eb="2">
      <t>レツ</t>
    </rPh>
    <rPh sb="4" eb="5">
      <t>レツ</t>
    </rPh>
    <phoneticPr fontId="1"/>
  </si>
  <si>
    <t>桁数（山１）</t>
    <rPh sb="0" eb="2">
      <t>ケタスウ</t>
    </rPh>
    <rPh sb="3" eb="4">
      <t>ヤマ</t>
    </rPh>
    <phoneticPr fontId="1"/>
  </si>
  <si>
    <t>桁数（山２）</t>
    <rPh sb="0" eb="2">
      <t>ケタスウ</t>
    </rPh>
    <rPh sb="3" eb="4">
      <t>ヤマ</t>
    </rPh>
    <phoneticPr fontId="1"/>
  </si>
  <si>
    <t>桁数（山３）</t>
    <rPh sb="0" eb="2">
      <t>ケタスウ</t>
    </rPh>
    <rPh sb="3" eb="4">
      <t>ヤマ</t>
    </rPh>
    <phoneticPr fontId="1"/>
  </si>
  <si>
    <t>a 山1</t>
    <rPh sb="2" eb="3">
      <t>ヤマ</t>
    </rPh>
    <phoneticPr fontId="1"/>
  </si>
  <si>
    <t>b 山2</t>
    <rPh sb="2" eb="3">
      <t>ヤマ</t>
    </rPh>
    <phoneticPr fontId="1"/>
  </si>
  <si>
    <t>c 山3</t>
    <rPh sb="2" eb="3">
      <t>ヤマ</t>
    </rPh>
    <phoneticPr fontId="1"/>
  </si>
  <si>
    <t>s=a+b+c(mod 2)</t>
    <phoneticPr fontId="1"/>
  </si>
  <si>
    <t>除去後の石の数</t>
    <rPh sb="0" eb="2">
      <t>ジョキョ</t>
    </rPh>
    <rPh sb="2" eb="3">
      <t>ゴ</t>
    </rPh>
    <rPh sb="4" eb="5">
      <t>イシ</t>
    </rPh>
    <rPh sb="6" eb="7">
      <t>カズ</t>
    </rPh>
    <phoneticPr fontId="1"/>
  </si>
  <si>
    <t>取る数の提案</t>
    <rPh sb="0" eb="1">
      <t>ト</t>
    </rPh>
    <rPh sb="2" eb="3">
      <t>スウ</t>
    </rPh>
    <rPh sb="4" eb="6">
      <t>テイアン</t>
    </rPh>
    <phoneticPr fontId="1"/>
  </si>
  <si>
    <t>A 山1</t>
    <rPh sb="2" eb="3">
      <t>ヤマ</t>
    </rPh>
    <phoneticPr fontId="1"/>
  </si>
  <si>
    <t>B 山2</t>
    <rPh sb="2" eb="3">
      <t>ヤマ</t>
    </rPh>
    <phoneticPr fontId="1"/>
  </si>
  <si>
    <t>C 山3</t>
    <rPh sb="2" eb="3">
      <t>ヤマ</t>
    </rPh>
    <phoneticPr fontId="1"/>
  </si>
  <si>
    <t>数字の個数</t>
    <rPh sb="0" eb="2">
      <t>スウジ</t>
    </rPh>
    <rPh sb="3" eb="5">
      <t>コスウ</t>
    </rPh>
    <phoneticPr fontId="1"/>
  </si>
  <si>
    <t>1奇,2偶</t>
    <rPh sb="1" eb="2">
      <t>キ</t>
    </rPh>
    <rPh sb="4" eb="5">
      <t>グウ</t>
    </rPh>
    <phoneticPr fontId="1"/>
  </si>
  <si>
    <t>5と6の間のマス数</t>
    <rPh sb="4" eb="5">
      <t>アイダ</t>
    </rPh>
    <rPh sb="8" eb="9">
      <t>スウ</t>
    </rPh>
    <phoneticPr fontId="1"/>
  </si>
  <si>
    <t>4と5の間のマス数</t>
    <rPh sb="4" eb="5">
      <t>アイダ</t>
    </rPh>
    <rPh sb="8" eb="9">
      <t>スウ</t>
    </rPh>
    <phoneticPr fontId="1"/>
  </si>
  <si>
    <t>3と4の間のマス数</t>
    <rPh sb="4" eb="5">
      <t>アイダ</t>
    </rPh>
    <rPh sb="8" eb="9">
      <t>スウ</t>
    </rPh>
    <phoneticPr fontId="1"/>
  </si>
  <si>
    <t>2と3の間のマス数</t>
    <rPh sb="4" eb="5">
      <t>アイダ</t>
    </rPh>
    <rPh sb="8" eb="9">
      <t>スウ</t>
    </rPh>
    <phoneticPr fontId="1"/>
  </si>
  <si>
    <t>1と2の間のマス数</t>
    <rPh sb="4" eb="5">
      <t>アイダ</t>
    </rPh>
    <rPh sb="8" eb="9">
      <t>スウ</t>
    </rPh>
    <phoneticPr fontId="1"/>
  </si>
  <si>
    <t>1より左のマス数</t>
    <rPh sb="3" eb="4">
      <t>ヒダリ</t>
    </rPh>
    <rPh sb="7" eb="8">
      <t>スウ</t>
    </rPh>
    <phoneticPr fontId="1"/>
  </si>
  <si>
    <t>山に入れる数</t>
    <rPh sb="0" eb="1">
      <t>ヤマ</t>
    </rPh>
    <rPh sb="2" eb="3">
      <t>イ</t>
    </rPh>
    <rPh sb="5" eb="6">
      <t>スウ</t>
    </rPh>
    <phoneticPr fontId="1"/>
  </si>
  <si>
    <t>数字の個数÷２の四捨五入</t>
    <rPh sb="0" eb="2">
      <t>スウジ</t>
    </rPh>
    <rPh sb="3" eb="5">
      <t>コスウ</t>
    </rPh>
    <rPh sb="8" eb="12">
      <t>シシャゴニュウ</t>
    </rPh>
    <phoneticPr fontId="1"/>
  </si>
  <si>
    <t>山No</t>
    <rPh sb="0" eb="1">
      <t>ヤマ</t>
    </rPh>
    <phoneticPr fontId="1"/>
  </si>
  <si>
    <t>取る数の提案（0あり）</t>
    <rPh sb="0" eb="1">
      <t>ト</t>
    </rPh>
    <rPh sb="2" eb="3">
      <t>スウ</t>
    </rPh>
    <rPh sb="4" eb="6">
      <t>テイアン</t>
    </rPh>
    <phoneticPr fontId="1"/>
  </si>
  <si>
    <t>フラグ</t>
    <phoneticPr fontId="1"/>
  </si>
  <si>
    <t>←クリックしたセルの番号</t>
    <rPh sb="10" eb="12">
      <t>バンゴウ</t>
    </rPh>
    <phoneticPr fontId="1"/>
  </si>
  <si>
    <t>←全クリック数</t>
    <rPh sb="1" eb="2">
      <t>ゼン</t>
    </rPh>
    <rPh sb="6" eb="7">
      <t>スウ</t>
    </rPh>
    <phoneticPr fontId="1"/>
  </si>
  <si>
    <t>←全クリック数の偶奇</t>
    <rPh sb="1" eb="2">
      <t>ゼン</t>
    </rPh>
    <rPh sb="6" eb="7">
      <t>スウ</t>
    </rPh>
    <rPh sb="8" eb="10">
      <t>グウキ</t>
    </rPh>
    <phoneticPr fontId="1"/>
  </si>
  <si>
    <t>個数一覧</t>
    <rPh sb="0" eb="2">
      <t>コスウ</t>
    </rPh>
    <rPh sb="2" eb="4">
      <t>イチラン</t>
    </rPh>
    <phoneticPr fontId="1"/>
  </si>
  <si>
    <t>現在の数字の個数</t>
    <rPh sb="0" eb="2">
      <t>ゲンザイ</t>
    </rPh>
    <rPh sb="3" eb="5">
      <t>スウジ</t>
    </rPh>
    <rPh sb="6" eb="8">
      <t>コスウ</t>
    </rPh>
    <phoneticPr fontId="1"/>
  </si>
  <si>
    <t>コインの数</t>
    <rPh sb="4" eb="5">
      <t>スウ</t>
    </rPh>
    <phoneticPr fontId="1"/>
  </si>
  <si>
    <t>区切り左</t>
    <rPh sb="0" eb="2">
      <t>クギ</t>
    </rPh>
    <rPh sb="3" eb="4">
      <t>ヒダリ</t>
    </rPh>
    <phoneticPr fontId="1"/>
  </si>
  <si>
    <t>区切り右</t>
    <rPh sb="0" eb="2">
      <t>クギ</t>
    </rPh>
    <rPh sb="3" eb="4">
      <t>ミギ</t>
    </rPh>
    <phoneticPr fontId="1"/>
  </si>
  <si>
    <t>区切り幅</t>
    <rPh sb="0" eb="2">
      <t>クギ</t>
    </rPh>
    <rPh sb="3" eb="4">
      <t>ハバ</t>
    </rPh>
    <phoneticPr fontId="1"/>
  </si>
  <si>
    <t>区切り右調整</t>
    <rPh sb="0" eb="2">
      <t>クギ</t>
    </rPh>
    <rPh sb="3" eb="4">
      <t>ミギ</t>
    </rPh>
    <rPh sb="4" eb="6">
      <t>チョウセイ</t>
    </rPh>
    <phoneticPr fontId="1"/>
  </si>
  <si>
    <t>調整パラメータ</t>
    <rPh sb="0" eb="2">
      <t>チョウセイ</t>
    </rPh>
    <phoneticPr fontId="1"/>
  </si>
  <si>
    <t>コインNo</t>
    <phoneticPr fontId="1"/>
  </si>
  <si>
    <t>コインの位置</t>
    <rPh sb="4" eb="6">
      <t>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</si>
</sst>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4" xfId="0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5" borderId="5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5" borderId="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13" xfId="0" applyBorder="1">
      <alignment vertical="center"/>
    </xf>
    <xf numFmtId="0" fontId="5" fillId="0" borderId="3" xfId="0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NumberFormat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2FCC0"/>
      <color rgb="FFFFC9FF"/>
      <color rgb="FFFFFF89"/>
      <color rgb="FFFF99FF"/>
      <color rgb="FFDAEFC3"/>
      <color rgb="FFFFFF8B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40712</xdr:colOff>
      <xdr:row>0</xdr:row>
      <xdr:rowOff>206566</xdr:rowOff>
    </xdr:from>
    <xdr:to>
      <xdr:col>5</xdr:col>
      <xdr:colOff>413133</xdr:colOff>
      <xdr:row>1</xdr:row>
      <xdr:rowOff>413132</xdr:rowOff>
    </xdr:to>
    <xdr:sp macro="[0]!ゲームの開始" textlink="">
      <xdr:nvSpPr>
        <xdr:cNvPr id="4" name="四角形: 角を丸くする 3">
          <a:extLst>
            <a:ext uri="{FF2B5EF4-FFF2-40B4-BE49-F238E27FC236}">
              <a16:creationId xmlns="" xmlns:a16="http://schemas.microsoft.com/office/drawing/2014/main" id="{A568E38C-FE4C-44B0-8A89-8EE838CC076A}"/>
            </a:ext>
          </a:extLst>
        </xdr:cNvPr>
        <xdr:cNvSpPr/>
      </xdr:nvSpPr>
      <xdr:spPr>
        <a:xfrm>
          <a:off x="729266" y="206566"/>
          <a:ext cx="3126638" cy="963976"/>
        </a:xfrm>
        <a:prstGeom prst="roundRect">
          <a:avLst/>
        </a:prstGeom>
        <a:solidFill>
          <a:srgbClr val="A2FC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</a:rPr>
            <a:t>ゲームの開始</a:t>
          </a:r>
          <a:endParaRPr kumimoji="1" lang="en-US" altLang="ja-JP" sz="2000">
            <a:solidFill>
              <a:schemeClr val="tx1"/>
            </a:solidFill>
          </a:endParaRPr>
        </a:p>
        <a:p>
          <a:pPr algn="ctr"/>
          <a:r>
            <a:rPr kumimoji="1" lang="ja-JP" altLang="en-US" sz="2000">
              <a:solidFill>
                <a:schemeClr val="tx1"/>
              </a:solidFill>
            </a:rPr>
            <a:t>（自動入力）</a:t>
          </a:r>
        </a:p>
      </xdr:txBody>
    </xdr:sp>
    <xdr:clientData/>
  </xdr:twoCellAnchor>
  <xdr:twoCellAnchor>
    <xdr:from>
      <xdr:col>8</xdr:col>
      <xdr:colOff>344278</xdr:colOff>
      <xdr:row>0</xdr:row>
      <xdr:rowOff>206565</xdr:rowOff>
    </xdr:from>
    <xdr:to>
      <xdr:col>19</xdr:col>
      <xdr:colOff>401658</xdr:colOff>
      <xdr:row>4</xdr:row>
      <xdr:rowOff>57379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E86F673E-4E87-4FFF-A06C-5FB4BAABF8D0}"/>
            </a:ext>
          </a:extLst>
        </xdr:cNvPr>
        <xdr:cNvSpPr txBox="1"/>
      </xdr:nvSpPr>
      <xdr:spPr>
        <a:xfrm>
          <a:off x="5852712" y="206565"/>
          <a:ext cx="7631476" cy="2880453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</a:rPr>
            <a:t>シルバーダラー（コイン移動ゲーム）</a:t>
          </a:r>
          <a:endParaRPr kumimoji="1" lang="en-US" altLang="ja-JP" sz="1400" b="1">
            <a:solidFill>
              <a:schemeClr val="bg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２人で交互に行うゲームです。ここではコインの代わりに</a:t>
          </a:r>
          <a:r>
            <a:rPr kumimoji="1" lang="en-US" altLang="ja-JP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1,2,</a:t>
          </a:r>
          <a:r>
            <a:rPr kumimoji="1" lang="ja-JP" altLang="ja-JP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・・・の数字になっています。</a:t>
          </a:r>
          <a:endParaRPr lang="ja-JP" altLang="ja-JP" sz="1400">
            <a:solidFill>
              <a:schemeClr val="bg1"/>
            </a:solidFill>
            <a:effectLst/>
          </a:endParaRPr>
        </a:p>
        <a:p>
          <a:endParaRPr kumimoji="1" lang="en-US" altLang="ja-JP" sz="1400">
            <a:solidFill>
              <a:schemeClr val="bg1"/>
            </a:solidFill>
          </a:endParaRPr>
        </a:p>
        <a:p>
          <a:r>
            <a:rPr kumimoji="1" lang="ja-JP" altLang="en-US" sz="1400">
              <a:solidFill>
                <a:schemeClr val="bg1"/>
              </a:solidFill>
            </a:rPr>
            <a:t>（ルール）</a:t>
          </a:r>
          <a:endParaRPr kumimoji="1" lang="en-US" altLang="ja-JP" sz="1400">
            <a:solidFill>
              <a:schemeClr val="bg1"/>
            </a:solidFill>
          </a:endParaRPr>
        </a:p>
        <a:p>
          <a:r>
            <a:rPr kumimoji="1" lang="ja-JP" altLang="en-US" sz="1400">
              <a:solidFill>
                <a:schemeClr val="bg1"/>
              </a:solidFill>
            </a:rPr>
            <a:t>・数字（コイン）は左にしか動けない</a:t>
          </a:r>
          <a:endParaRPr kumimoji="1" lang="en-US" altLang="ja-JP" sz="1400">
            <a:solidFill>
              <a:schemeClr val="bg1"/>
            </a:solidFill>
          </a:endParaRPr>
        </a:p>
        <a:p>
          <a:r>
            <a:rPr kumimoji="1" lang="ja-JP" altLang="en-US" sz="1400">
              <a:solidFill>
                <a:schemeClr val="bg1"/>
              </a:solidFill>
            </a:rPr>
            <a:t>・いくつ動かしても良いが、他の数字を跳び越すことはできない</a:t>
          </a:r>
          <a:endParaRPr kumimoji="1" lang="en-US" altLang="ja-JP" sz="1400">
            <a:solidFill>
              <a:schemeClr val="bg1"/>
            </a:solidFill>
          </a:endParaRPr>
        </a:p>
        <a:p>
          <a:r>
            <a:rPr kumimoji="1" lang="ja-JP" altLang="en-US" sz="1400">
              <a:solidFill>
                <a:schemeClr val="bg1"/>
              </a:solidFill>
            </a:rPr>
            <a:t>・数字を動かすことができなくなったほうが負け</a:t>
          </a:r>
          <a:endParaRPr kumimoji="1" lang="en-US" altLang="ja-JP" sz="1400">
            <a:solidFill>
              <a:schemeClr val="bg1"/>
            </a:solidFill>
          </a:endParaRPr>
        </a:p>
        <a:p>
          <a:endParaRPr kumimoji="1" lang="en-US" altLang="ja-JP" sz="1400">
            <a:solidFill>
              <a:schemeClr val="bg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（操作の仕方）</a:t>
          </a:r>
          <a:endParaRPr kumimoji="1" lang="en-US" altLang="ja-JP" sz="14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ゲームの開始を押したら、数字がマス目に入ります。</a:t>
          </a:r>
          <a:r>
            <a:rPr kumimoji="1" lang="ja-JP" altLang="ja-JP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移動したいセルをクリックして</a:t>
          </a: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、それを</a:t>
          </a:r>
          <a:r>
            <a:rPr kumimoji="1" lang="ja-JP" altLang="ja-JP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貼り付けたい</a:t>
          </a:r>
          <a:r>
            <a:rPr kumimoji="1" lang="ja-JP" altLang="en-US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場所</a:t>
          </a:r>
          <a:r>
            <a:rPr kumimoji="1" lang="ja-JP" altLang="ja-JP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を次にクリックしてすると、数字を動かすことができます。</a:t>
          </a:r>
          <a:endParaRPr kumimoji="1" lang="en-US" altLang="ja-JP" sz="14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400">
            <a:solidFill>
              <a:schemeClr val="bg1"/>
            </a:solidFill>
            <a:effectLst/>
          </a:endParaRPr>
        </a:p>
        <a:p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48"/>
  <sheetViews>
    <sheetView showGridLines="0" tabSelected="1" zoomScale="83" zoomScaleNormal="83" workbookViewId="0">
      <selection activeCell="D6" sqref="D6"/>
    </sheetView>
  </sheetViews>
  <sheetFormatPr defaultRowHeight="13.5"/>
  <cols>
    <col min="26" max="26" width="10" customWidth="1"/>
    <col min="27" max="27" width="5.25" bestFit="1" customWidth="1"/>
    <col min="29" max="29" width="16.25" hidden="1" customWidth="1"/>
    <col min="30" max="30" width="10.375" hidden="1" customWidth="1"/>
    <col min="31" max="31" width="9.75" hidden="1" customWidth="1"/>
    <col min="32" max="32" width="14.375" hidden="1" customWidth="1"/>
    <col min="33" max="34" width="21" hidden="1" customWidth="1"/>
    <col min="35" max="35" width="12.625" hidden="1" customWidth="1"/>
    <col min="36" max="36" width="5.625" hidden="1" customWidth="1"/>
    <col min="37" max="37" width="12.625" hidden="1" customWidth="1"/>
    <col min="38" max="38" width="17.75" hidden="1" customWidth="1"/>
    <col min="39" max="39" width="12.75" hidden="1" customWidth="1"/>
    <col min="40" max="42" width="9" hidden="1" customWidth="1"/>
    <col min="43" max="43" width="9" customWidth="1"/>
  </cols>
  <sheetData>
    <row r="1" spans="1:40" ht="59.25" customHeight="1">
      <c r="AD1" t="s">
        <v>36</v>
      </c>
    </row>
    <row r="2" spans="1:40" ht="59.25" customHeight="1">
      <c r="AD2" s="37">
        <v>1</v>
      </c>
      <c r="AE2" s="37">
        <v>2</v>
      </c>
      <c r="AF2" s="37">
        <v>3</v>
      </c>
      <c r="AG2" s="37">
        <v>4</v>
      </c>
      <c r="AH2" s="37">
        <v>5</v>
      </c>
      <c r="AI2" s="37">
        <v>6</v>
      </c>
    </row>
    <row r="3" spans="1:40" ht="59.25" customHeight="1">
      <c r="B3" s="2" t="s">
        <v>38</v>
      </c>
      <c r="C3" s="36">
        <f>AD6</f>
        <v>4</v>
      </c>
      <c r="AD3" s="37">
        <f>COUNTIF($A$6:$V$6,AD2)</f>
        <v>1</v>
      </c>
      <c r="AE3" s="37">
        <f t="shared" ref="AE3:AI3" si="0">COUNTIF($A$6:$V$6,AE2)</f>
        <v>1</v>
      </c>
      <c r="AF3" s="37">
        <f t="shared" si="0"/>
        <v>1</v>
      </c>
      <c r="AG3" s="37">
        <f t="shared" si="0"/>
        <v>1</v>
      </c>
      <c r="AH3" s="37">
        <f t="shared" si="0"/>
        <v>0</v>
      </c>
      <c r="AI3" s="37">
        <f t="shared" si="0"/>
        <v>0</v>
      </c>
    </row>
    <row r="4" spans="1:40" ht="59.25" customHeight="1">
      <c r="AF4" s="6"/>
    </row>
    <row r="5" spans="1:40" ht="27.75" customHeight="1">
      <c r="AB5" s="1"/>
      <c r="AD5" s="35" t="s">
        <v>20</v>
      </c>
      <c r="AE5" s="35" t="s">
        <v>21</v>
      </c>
      <c r="AF5" s="2" t="s">
        <v>37</v>
      </c>
      <c r="AN5" t="s">
        <v>29</v>
      </c>
    </row>
    <row r="6" spans="1:40" ht="55.5" customHeight="1">
      <c r="A6" s="31">
        <v>1</v>
      </c>
      <c r="B6" s="31">
        <v>2</v>
      </c>
      <c r="C6" s="31">
        <v>3</v>
      </c>
      <c r="D6" s="31">
        <v>4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25"/>
      <c r="X6" s="25"/>
      <c r="AD6" s="36">
        <v>4</v>
      </c>
      <c r="AE6" s="36">
        <v>2</v>
      </c>
      <c r="AF6" s="36">
        <f>COUNTIF(A6:V6,"&gt;0")</f>
        <v>4</v>
      </c>
      <c r="AN6" s="2">
        <f>ROUND(AD6/2,0)</f>
        <v>2</v>
      </c>
    </row>
    <row r="7" spans="1:40" ht="27" customHeight="1"/>
    <row r="8" spans="1:40" ht="42" customHeight="1">
      <c r="B8" s="40" t="str">
        <f>IF(AND(AD6=2,A6=1,B6=2),"あなたの勝ちです!",IF(AND(AD6=3,A6=1,B6=2,C6=3),"あなたの勝ちです!",IF(AND(AD6=4,A6=1,B6=2,C6=3,D6=4),"あなたの勝ちです!",IF(AND(AD6=5,A6=1,B6=2,C6=3,D6=4,E6=5),"あなたの勝ちです!",""))))</f>
        <v>あなたの勝ちです!</v>
      </c>
      <c r="C8" s="39"/>
      <c r="D8" s="39"/>
      <c r="E8" s="11"/>
      <c r="L8" s="38" t="str">
        <f>IF(B8="",IF(OR(AD6&gt;AF6,AD6&lt;AF6),"数字に過不足があります","ゲームを続けてください"),"")</f>
        <v/>
      </c>
      <c r="M8" s="39"/>
      <c r="N8" s="11"/>
      <c r="O8" s="38" t="str">
        <f>IF(OR(AD3&gt;1,AE3&gt;1,AF3&gt;1,AG3&gt;1,AH3&gt;1,AI3&gt;1),"数字が重複しています","")</f>
        <v/>
      </c>
      <c r="P8" s="39"/>
      <c r="Q8" s="11"/>
    </row>
    <row r="9" spans="1:40" ht="42" customHeight="1">
      <c r="O9" s="6"/>
      <c r="P9" s="6"/>
      <c r="Q9" s="6"/>
    </row>
    <row r="10" spans="1:40" ht="42" customHeight="1"/>
    <row r="11" spans="1:40">
      <c r="Z11" s="6"/>
      <c r="AA11" s="26"/>
      <c r="AE11" s="24"/>
      <c r="AF11" s="2"/>
      <c r="AG11" s="24"/>
      <c r="AH11" s="24"/>
    </row>
    <row r="12" spans="1:40" hidden="1">
      <c r="A12" s="24" t="str">
        <f t="shared" ref="A12:P17" si="1">IF(OR(B12=$Z12,A$6=$Z12),$Z12,"")</f>
        <v/>
      </c>
      <c r="B12" s="24" t="str">
        <f t="shared" si="1"/>
        <v/>
      </c>
      <c r="C12" s="24" t="str">
        <f t="shared" ref="C12:C17" si="2">IF(OR(D12=$Z12,C$6=$Z12),$Z12,"")</f>
        <v/>
      </c>
      <c r="D12" s="24" t="str">
        <f t="shared" si="1"/>
        <v/>
      </c>
      <c r="E12" s="24" t="str">
        <f t="shared" ref="E12:E17" si="3">IF(OR(F12=$Z12,E$6=$Z12),$Z12,"")</f>
        <v/>
      </c>
      <c r="F12" s="24" t="str">
        <f t="shared" si="1"/>
        <v/>
      </c>
      <c r="G12" s="24" t="str">
        <f t="shared" si="1"/>
        <v/>
      </c>
      <c r="H12" s="24" t="str">
        <f t="shared" si="1"/>
        <v/>
      </c>
      <c r="I12" s="24" t="str">
        <f t="shared" si="1"/>
        <v/>
      </c>
      <c r="J12" s="24" t="str">
        <f t="shared" si="1"/>
        <v/>
      </c>
      <c r="K12" s="24" t="str">
        <f t="shared" si="1"/>
        <v/>
      </c>
      <c r="L12" s="24" t="str">
        <f t="shared" si="1"/>
        <v/>
      </c>
      <c r="M12" s="24" t="str">
        <f t="shared" si="1"/>
        <v/>
      </c>
      <c r="N12" s="24" t="str">
        <f t="shared" si="1"/>
        <v/>
      </c>
      <c r="O12" s="24" t="str">
        <f t="shared" si="1"/>
        <v/>
      </c>
      <c r="P12" s="24" t="str">
        <f t="shared" si="1"/>
        <v/>
      </c>
      <c r="Q12" s="24" t="str">
        <f t="shared" ref="Q12:V17" si="4">IF(OR(R12=$Z12,Q$6=$Z12),$Z12,"")</f>
        <v/>
      </c>
      <c r="R12" s="24" t="str">
        <f t="shared" si="4"/>
        <v/>
      </c>
      <c r="S12" s="24" t="str">
        <f t="shared" si="4"/>
        <v/>
      </c>
      <c r="T12" s="24" t="str">
        <f t="shared" si="4"/>
        <v/>
      </c>
      <c r="U12" s="24" t="str">
        <f t="shared" si="4"/>
        <v/>
      </c>
      <c r="V12" s="24" t="str">
        <f t="shared" si="4"/>
        <v/>
      </c>
      <c r="Z12" s="46">
        <v>6</v>
      </c>
      <c r="AA12" s="46">
        <f t="shared" ref="AA12:AA16" si="5">COUNTIF(A12:V12,Z12)</f>
        <v>0</v>
      </c>
      <c r="AC12" s="24" t="s">
        <v>22</v>
      </c>
      <c r="AD12" s="27">
        <f t="shared" ref="AD12:AD15" si="6">MAX(AA12-AA13-1,0)</f>
        <v>0</v>
      </c>
      <c r="AE12" s="2">
        <f>IF($AE$6=0,1,0)</f>
        <v>0</v>
      </c>
      <c r="AF12" s="2">
        <f>AD12*AE12</f>
        <v>0</v>
      </c>
      <c r="AG12" s="24">
        <f>AF12</f>
        <v>0</v>
      </c>
      <c r="AH12" s="24"/>
    </row>
    <row r="13" spans="1:40" hidden="1">
      <c r="A13" s="24" t="str">
        <f t="shared" si="1"/>
        <v/>
      </c>
      <c r="B13" s="24" t="str">
        <f t="shared" si="1"/>
        <v/>
      </c>
      <c r="C13" s="24" t="str">
        <f t="shared" si="2"/>
        <v/>
      </c>
      <c r="D13" s="24" t="str">
        <f t="shared" si="1"/>
        <v/>
      </c>
      <c r="E13" s="24" t="str">
        <f t="shared" si="3"/>
        <v/>
      </c>
      <c r="F13" s="24" t="str">
        <f t="shared" si="1"/>
        <v/>
      </c>
      <c r="G13" s="24" t="str">
        <f t="shared" si="1"/>
        <v/>
      </c>
      <c r="H13" s="24" t="str">
        <f t="shared" si="1"/>
        <v/>
      </c>
      <c r="I13" s="24" t="str">
        <f t="shared" si="1"/>
        <v/>
      </c>
      <c r="J13" s="24" t="str">
        <f t="shared" si="1"/>
        <v/>
      </c>
      <c r="K13" s="24" t="str">
        <f t="shared" si="1"/>
        <v/>
      </c>
      <c r="L13" s="24" t="str">
        <f t="shared" si="1"/>
        <v/>
      </c>
      <c r="M13" s="24" t="str">
        <f t="shared" si="1"/>
        <v/>
      </c>
      <c r="N13" s="24" t="str">
        <f t="shared" si="1"/>
        <v/>
      </c>
      <c r="O13" s="24" t="str">
        <f t="shared" si="1"/>
        <v/>
      </c>
      <c r="P13" s="24" t="str">
        <f t="shared" si="1"/>
        <v/>
      </c>
      <c r="Q13" s="24" t="str">
        <f t="shared" si="4"/>
        <v/>
      </c>
      <c r="R13" s="24" t="str">
        <f t="shared" si="4"/>
        <v/>
      </c>
      <c r="S13" s="24" t="str">
        <f t="shared" si="4"/>
        <v/>
      </c>
      <c r="T13" s="24" t="str">
        <f t="shared" si="4"/>
        <v/>
      </c>
      <c r="U13" s="24" t="str">
        <f t="shared" si="4"/>
        <v/>
      </c>
      <c r="V13" s="24" t="str">
        <f t="shared" si="4"/>
        <v/>
      </c>
      <c r="Z13" s="24">
        <v>5</v>
      </c>
      <c r="AA13" s="24">
        <f t="shared" si="5"/>
        <v>0</v>
      </c>
      <c r="AC13" s="24" t="s">
        <v>23</v>
      </c>
      <c r="AD13" s="27">
        <f t="shared" si="6"/>
        <v>0</v>
      </c>
      <c r="AE13" s="2">
        <f>IF($AE$6=0,0,1)</f>
        <v>1</v>
      </c>
      <c r="AF13" s="2">
        <f t="shared" ref="AF13:AF17" si="7">AD13*AE13</f>
        <v>0</v>
      </c>
      <c r="AG13" s="24"/>
      <c r="AH13" s="24">
        <f>AF13</f>
        <v>0</v>
      </c>
    </row>
    <row r="14" spans="1:40" hidden="1">
      <c r="A14" s="24">
        <f t="shared" si="1"/>
        <v>4</v>
      </c>
      <c r="B14" s="24">
        <f t="shared" si="1"/>
        <v>4</v>
      </c>
      <c r="C14" s="24">
        <f t="shared" si="2"/>
        <v>4</v>
      </c>
      <c r="D14" s="24">
        <f t="shared" si="1"/>
        <v>4</v>
      </c>
      <c r="E14" s="24" t="str">
        <f t="shared" si="3"/>
        <v/>
      </c>
      <c r="F14" s="24" t="str">
        <f t="shared" si="1"/>
        <v/>
      </c>
      <c r="G14" s="24" t="str">
        <f t="shared" si="1"/>
        <v/>
      </c>
      <c r="H14" s="24" t="str">
        <f t="shared" si="1"/>
        <v/>
      </c>
      <c r="I14" s="24" t="str">
        <f t="shared" si="1"/>
        <v/>
      </c>
      <c r="J14" s="24" t="str">
        <f t="shared" si="1"/>
        <v/>
      </c>
      <c r="K14" s="24" t="str">
        <f t="shared" si="1"/>
        <v/>
      </c>
      <c r="L14" s="24" t="str">
        <f t="shared" si="1"/>
        <v/>
      </c>
      <c r="M14" s="24" t="str">
        <f t="shared" si="1"/>
        <v/>
      </c>
      <c r="N14" s="24" t="str">
        <f t="shared" si="1"/>
        <v/>
      </c>
      <c r="O14" s="24" t="str">
        <f t="shared" si="1"/>
        <v/>
      </c>
      <c r="P14" s="24" t="str">
        <f>IF(OR(Q14=$Z14,P$6=$Z14),$Z14,"")</f>
        <v/>
      </c>
      <c r="Q14" s="24" t="str">
        <f t="shared" si="4"/>
        <v/>
      </c>
      <c r="R14" s="24" t="str">
        <f t="shared" si="4"/>
        <v/>
      </c>
      <c r="S14" s="24" t="str">
        <f t="shared" si="4"/>
        <v/>
      </c>
      <c r="T14" s="24" t="str">
        <f t="shared" si="4"/>
        <v/>
      </c>
      <c r="U14" s="24" t="str">
        <f t="shared" si="4"/>
        <v/>
      </c>
      <c r="V14" s="24" t="str">
        <f t="shared" si="4"/>
        <v/>
      </c>
      <c r="Z14" s="24">
        <v>4</v>
      </c>
      <c r="AA14" s="24">
        <f t="shared" si="5"/>
        <v>4</v>
      </c>
      <c r="AC14" s="24" t="s">
        <v>24</v>
      </c>
      <c r="AD14" s="27">
        <f t="shared" si="6"/>
        <v>0</v>
      </c>
      <c r="AE14" s="2">
        <f>IF($AE$6=0,1,0)</f>
        <v>0</v>
      </c>
      <c r="AF14" s="2">
        <f t="shared" si="7"/>
        <v>0</v>
      </c>
      <c r="AG14" s="24">
        <f>AF14</f>
        <v>0</v>
      </c>
      <c r="AH14" s="24"/>
      <c r="AJ14" s="2" t="s">
        <v>30</v>
      </c>
      <c r="AK14" s="28" t="s">
        <v>28</v>
      </c>
      <c r="AL14" s="24" t="s">
        <v>31</v>
      </c>
      <c r="AM14" s="29" t="s">
        <v>16</v>
      </c>
      <c r="AN14" s="28" t="s">
        <v>32</v>
      </c>
    </row>
    <row r="15" spans="1:40" s="1" customFormat="1" hidden="1">
      <c r="A15" s="24">
        <f t="shared" si="1"/>
        <v>3</v>
      </c>
      <c r="B15" s="24">
        <f t="shared" si="1"/>
        <v>3</v>
      </c>
      <c r="C15" s="24">
        <f t="shared" si="2"/>
        <v>3</v>
      </c>
      <c r="D15" s="24" t="str">
        <f t="shared" si="1"/>
        <v/>
      </c>
      <c r="E15" s="24" t="str">
        <f t="shared" si="3"/>
        <v/>
      </c>
      <c r="F15" s="24" t="str">
        <f t="shared" si="1"/>
        <v/>
      </c>
      <c r="G15" s="24" t="str">
        <f t="shared" si="1"/>
        <v/>
      </c>
      <c r="H15" s="24" t="str">
        <f t="shared" si="1"/>
        <v/>
      </c>
      <c r="I15" s="24" t="str">
        <f t="shared" si="1"/>
        <v/>
      </c>
      <c r="J15" s="24" t="str">
        <f t="shared" si="1"/>
        <v/>
      </c>
      <c r="K15" s="24" t="str">
        <f t="shared" si="1"/>
        <v/>
      </c>
      <c r="L15" s="24" t="str">
        <f t="shared" si="1"/>
        <v/>
      </c>
      <c r="M15" s="24" t="str">
        <f t="shared" si="1"/>
        <v/>
      </c>
      <c r="N15" s="24" t="str">
        <f t="shared" si="1"/>
        <v/>
      </c>
      <c r="O15" s="24" t="str">
        <f t="shared" si="1"/>
        <v/>
      </c>
      <c r="P15" s="24" t="str">
        <f>IF(OR(Q15=$Z15,P$6=$Z15),$Z15,"")</f>
        <v/>
      </c>
      <c r="Q15" s="24" t="str">
        <f>IF(OR(R15=$Z15,Q$6=$Z15),$Z15,"")</f>
        <v/>
      </c>
      <c r="R15" s="24" t="str">
        <f t="shared" si="4"/>
        <v/>
      </c>
      <c r="S15" s="24" t="str">
        <f t="shared" si="4"/>
        <v/>
      </c>
      <c r="T15" s="24" t="str">
        <f t="shared" si="4"/>
        <v/>
      </c>
      <c r="U15" s="24" t="str">
        <f t="shared" si="4"/>
        <v/>
      </c>
      <c r="V15" s="24" t="str">
        <f t="shared" si="4"/>
        <v/>
      </c>
      <c r="W15" s="26"/>
      <c r="X15" s="26"/>
      <c r="Z15" s="24">
        <v>3</v>
      </c>
      <c r="AA15" s="24">
        <f t="shared" si="5"/>
        <v>3</v>
      </c>
      <c r="AC15" s="24" t="s">
        <v>25</v>
      </c>
      <c r="AD15" s="27">
        <f t="shared" si="6"/>
        <v>0</v>
      </c>
      <c r="AE15" s="2">
        <f>IF($AE$6=0,0,1)</f>
        <v>1</v>
      </c>
      <c r="AF15" s="2">
        <f t="shared" si="7"/>
        <v>0</v>
      </c>
      <c r="AG15" s="24"/>
      <c r="AH15" s="24">
        <f>AF15</f>
        <v>0</v>
      </c>
      <c r="AJ15" s="24">
        <v>3</v>
      </c>
      <c r="AK15" s="24">
        <f>IF(AE6=0,AG12,AH13)</f>
        <v>0</v>
      </c>
      <c r="AL15" s="24">
        <f>解法シート!J6</f>
        <v>0</v>
      </c>
      <c r="AM15" s="24" t="str">
        <f>IF(AN15=1,AL15,"")</f>
        <v/>
      </c>
      <c r="AN15" s="24" t="str">
        <f t="shared" ref="AN15:AN16" si="8">IF(AJ15&gt;$AN$6,"",1)</f>
        <v/>
      </c>
    </row>
    <row r="16" spans="1:40" s="1" customFormat="1" hidden="1">
      <c r="A16" s="24">
        <f t="shared" si="1"/>
        <v>2</v>
      </c>
      <c r="B16" s="24">
        <f t="shared" si="1"/>
        <v>2</v>
      </c>
      <c r="C16" s="24" t="str">
        <f t="shared" si="2"/>
        <v/>
      </c>
      <c r="D16" s="24" t="str">
        <f t="shared" si="1"/>
        <v/>
      </c>
      <c r="E16" s="24" t="str">
        <f t="shared" si="3"/>
        <v/>
      </c>
      <c r="F16" s="24" t="str">
        <f t="shared" si="1"/>
        <v/>
      </c>
      <c r="G16" s="24" t="str">
        <f t="shared" si="1"/>
        <v/>
      </c>
      <c r="H16" s="24" t="str">
        <f t="shared" si="1"/>
        <v/>
      </c>
      <c r="I16" s="24" t="str">
        <f t="shared" si="1"/>
        <v/>
      </c>
      <c r="J16" s="24" t="str">
        <f t="shared" si="1"/>
        <v/>
      </c>
      <c r="K16" s="24" t="str">
        <f t="shared" si="1"/>
        <v/>
      </c>
      <c r="L16" s="24" t="str">
        <f t="shared" si="1"/>
        <v/>
      </c>
      <c r="M16" s="24" t="str">
        <f t="shared" si="1"/>
        <v/>
      </c>
      <c r="N16" s="24" t="str">
        <f t="shared" si="1"/>
        <v/>
      </c>
      <c r="O16" s="24" t="str">
        <f t="shared" si="1"/>
        <v/>
      </c>
      <c r="P16" s="24" t="str">
        <f>IF(OR(Q16=$Z16,P$6=$Z16),$Z16,"")</f>
        <v/>
      </c>
      <c r="Q16" s="24" t="str">
        <f>IF(OR(R16=$Z16,Q$6=$Z16),$Z16,"")</f>
        <v/>
      </c>
      <c r="R16" s="24" t="str">
        <f t="shared" si="4"/>
        <v/>
      </c>
      <c r="S16" s="24" t="str">
        <f t="shared" si="4"/>
        <v/>
      </c>
      <c r="T16" s="24" t="str">
        <f t="shared" si="4"/>
        <v/>
      </c>
      <c r="U16" s="24" t="str">
        <f t="shared" si="4"/>
        <v/>
      </c>
      <c r="V16" s="24" t="str">
        <f t="shared" si="4"/>
        <v/>
      </c>
      <c r="W16" s="26"/>
      <c r="X16" s="26"/>
      <c r="Z16" s="24">
        <v>2</v>
      </c>
      <c r="AA16" s="24">
        <f t="shared" si="5"/>
        <v>2</v>
      </c>
      <c r="AC16" s="24" t="s">
        <v>26</v>
      </c>
      <c r="AD16" s="27">
        <f>MAX(AA16-AA17-1,0)</f>
        <v>0</v>
      </c>
      <c r="AE16" s="2">
        <f>IF($AE$6=0,1,0)</f>
        <v>0</v>
      </c>
      <c r="AF16" s="2">
        <f t="shared" si="7"/>
        <v>0</v>
      </c>
      <c r="AG16" s="24">
        <f>AF16</f>
        <v>0</v>
      </c>
      <c r="AH16" s="24"/>
      <c r="AJ16" s="24">
        <v>2</v>
      </c>
      <c r="AK16" s="24">
        <f>IF(AE6=0,AG14,AH15)</f>
        <v>0</v>
      </c>
      <c r="AL16" s="24">
        <f>解法シート!J5</f>
        <v>0</v>
      </c>
      <c r="AM16" s="24">
        <f t="shared" ref="AM16:AM17" si="9">IF(AN16=1,AL16,"")</f>
        <v>0</v>
      </c>
      <c r="AN16" s="24">
        <f t="shared" si="8"/>
        <v>1</v>
      </c>
    </row>
    <row r="17" spans="1:40" s="1" customFormat="1" hidden="1">
      <c r="A17" s="24">
        <f>IF(OR(B17=$Z17,A$6=$Z17),$Z17,"")</f>
        <v>1</v>
      </c>
      <c r="B17" s="24" t="str">
        <f t="shared" si="1"/>
        <v/>
      </c>
      <c r="C17" s="24" t="str">
        <f t="shared" si="2"/>
        <v/>
      </c>
      <c r="D17" s="24" t="str">
        <f t="shared" si="1"/>
        <v/>
      </c>
      <c r="E17" s="24" t="str">
        <f t="shared" si="3"/>
        <v/>
      </c>
      <c r="F17" s="24" t="str">
        <f t="shared" si="1"/>
        <v/>
      </c>
      <c r="G17" s="24" t="str">
        <f t="shared" si="1"/>
        <v/>
      </c>
      <c r="H17" s="24" t="str">
        <f t="shared" si="1"/>
        <v/>
      </c>
      <c r="I17" s="24" t="str">
        <f t="shared" si="1"/>
        <v/>
      </c>
      <c r="J17" s="24" t="str">
        <f t="shared" si="1"/>
        <v/>
      </c>
      <c r="K17" s="24" t="str">
        <f t="shared" si="1"/>
        <v/>
      </c>
      <c r="L17" s="24" t="str">
        <f t="shared" si="1"/>
        <v/>
      </c>
      <c r="M17" s="24" t="str">
        <f t="shared" si="1"/>
        <v/>
      </c>
      <c r="N17" s="24" t="str">
        <f t="shared" si="1"/>
        <v/>
      </c>
      <c r="O17" s="24" t="str">
        <f t="shared" si="1"/>
        <v/>
      </c>
      <c r="P17" s="24" t="str">
        <f>IF(OR(Q17=$Z17,P$6=$Z17),$Z17,"")</f>
        <v/>
      </c>
      <c r="Q17" s="24" t="str">
        <f>IF(OR(R17=$Z17,Q$6=$Z17),$Z17,"")</f>
        <v/>
      </c>
      <c r="R17" s="24" t="str">
        <f>IF(OR(S17=$Z17,R$6=$Z17),$Z17,"")</f>
        <v/>
      </c>
      <c r="S17" s="24" t="str">
        <f t="shared" si="4"/>
        <v/>
      </c>
      <c r="T17" s="24" t="str">
        <f t="shared" si="4"/>
        <v/>
      </c>
      <c r="U17" s="24" t="str">
        <f t="shared" si="4"/>
        <v/>
      </c>
      <c r="V17" s="24" t="str">
        <f t="shared" si="4"/>
        <v/>
      </c>
      <c r="W17" s="26"/>
      <c r="X17" s="26"/>
      <c r="Z17" s="24">
        <v>1</v>
      </c>
      <c r="AA17" s="24">
        <f>COUNTIF(A17:V17,Z17)</f>
        <v>1</v>
      </c>
      <c r="AC17" s="24" t="s">
        <v>27</v>
      </c>
      <c r="AD17" s="27">
        <f>AA17-1</f>
        <v>0</v>
      </c>
      <c r="AE17" s="2">
        <f>IF($AE$6=0,0,1)</f>
        <v>1</v>
      </c>
      <c r="AF17" s="2">
        <f t="shared" si="7"/>
        <v>0</v>
      </c>
      <c r="AG17" s="24"/>
      <c r="AH17" s="24">
        <f>AF17</f>
        <v>0</v>
      </c>
      <c r="AJ17" s="24">
        <v>1</v>
      </c>
      <c r="AK17" s="24">
        <f>IF(AE6=0,AG16,AH17)</f>
        <v>0</v>
      </c>
      <c r="AL17" s="24">
        <f>解法シート!J4</f>
        <v>0</v>
      </c>
      <c r="AM17" s="24">
        <f t="shared" si="9"/>
        <v>0</v>
      </c>
      <c r="AN17" s="24">
        <f>IF(AJ17&gt;$AN$6,"",1)</f>
        <v>1</v>
      </c>
    </row>
    <row r="18" spans="1:40" hidden="1"/>
    <row r="19" spans="1:40" s="32" customFormat="1" hidden="1">
      <c r="B19" s="33"/>
    </row>
    <row r="20" spans="1:40" s="32" customFormat="1" hidden="1">
      <c r="B20" s="33"/>
    </row>
    <row r="21" spans="1:40" s="32" customFormat="1" hidden="1">
      <c r="B21" s="33"/>
    </row>
    <row r="22" spans="1:40" hidden="1">
      <c r="A22" s="30">
        <v>22</v>
      </c>
      <c r="B22" s="33" t="s">
        <v>34</v>
      </c>
    </row>
    <row r="23" spans="1:40" hidden="1">
      <c r="A23" s="30">
        <f>MOD(A22,2)</f>
        <v>0</v>
      </c>
      <c r="B23" s="33" t="s">
        <v>35</v>
      </c>
    </row>
    <row r="24" spans="1:40" hidden="1">
      <c r="B24" s="34"/>
    </row>
    <row r="25" spans="1:40" hidden="1">
      <c r="A25" s="2">
        <v>4</v>
      </c>
      <c r="B25" s="33" t="s">
        <v>33</v>
      </c>
    </row>
    <row r="26" spans="1:40" hidden="1">
      <c r="A26" s="6"/>
      <c r="B26" s="33"/>
    </row>
    <row r="27" spans="1:40" hidden="1"/>
    <row r="28" spans="1:40" hidden="1"/>
    <row r="29" spans="1:40" hidden="1"/>
    <row r="30" spans="1:40" hidden="1"/>
    <row r="31" spans="1:40" hidden="1"/>
    <row r="32" spans="1:40" hidden="1"/>
    <row r="33" spans="1:16" hidden="1"/>
    <row r="34" spans="1:16" hidden="1"/>
    <row r="35" spans="1:16" hidden="1"/>
    <row r="36" spans="1:16" hidden="1"/>
    <row r="37" spans="1:16" hidden="1"/>
    <row r="38" spans="1:16" hidden="1"/>
    <row r="39" spans="1:16" hidden="1"/>
    <row r="40" spans="1:16" hidden="1">
      <c r="A40" t="s">
        <v>41</v>
      </c>
      <c r="B40" s="2">
        <f>ROUND(20/C3,0)</f>
        <v>5</v>
      </c>
    </row>
    <row r="41" spans="1:16" hidden="1"/>
    <row r="42" spans="1:16" hidden="1">
      <c r="A42" t="s">
        <v>44</v>
      </c>
      <c r="B42" t="s">
        <v>45</v>
      </c>
      <c r="C42" s="41"/>
      <c r="D42" s="44" t="s">
        <v>39</v>
      </c>
      <c r="E42" s="42" t="s">
        <v>40</v>
      </c>
      <c r="F42" s="44" t="s">
        <v>42</v>
      </c>
      <c r="H42" s="41" t="s">
        <v>43</v>
      </c>
      <c r="I42" s="41" t="s">
        <v>43</v>
      </c>
      <c r="J42" s="41"/>
      <c r="M42" s="41"/>
      <c r="N42" s="41"/>
      <c r="O42" s="41"/>
      <c r="P42" s="41"/>
    </row>
    <row r="43" spans="1:16" hidden="1">
      <c r="A43">
        <v>1</v>
      </c>
      <c r="B43" s="2">
        <f t="shared" ref="B43:B44" ca="1" si="10">IF(H43=1,RANDBETWEEN(D43,F43),-1)</f>
        <v>4</v>
      </c>
      <c r="D43" s="2">
        <v>1</v>
      </c>
      <c r="E43" s="2">
        <f>B40-1</f>
        <v>4</v>
      </c>
      <c r="F43" s="2">
        <f t="shared" ref="F43:F48" si="11">IF(I43=0,E43*H43,22)</f>
        <v>4</v>
      </c>
      <c r="H43" s="43">
        <f t="shared" ref="H43:H48" si="12">IF(A43&gt;$C$3,0,1)</f>
        <v>1</v>
      </c>
      <c r="I43" s="2">
        <f t="shared" ref="I43:I48" si="13">IF(A43&lt;&gt;$C$3,0,1)</f>
        <v>0</v>
      </c>
    </row>
    <row r="44" spans="1:16" hidden="1">
      <c r="A44">
        <v>2</v>
      </c>
      <c r="B44" s="2">
        <f t="shared" ca="1" si="10"/>
        <v>5</v>
      </c>
      <c r="D44" s="2">
        <f>E43+1</f>
        <v>5</v>
      </c>
      <c r="E44" s="2">
        <f>D44+B40</f>
        <v>10</v>
      </c>
      <c r="F44" s="2">
        <f t="shared" si="11"/>
        <v>10</v>
      </c>
      <c r="H44" s="43">
        <f t="shared" si="12"/>
        <v>1</v>
      </c>
      <c r="I44" s="2">
        <f t="shared" si="13"/>
        <v>0</v>
      </c>
    </row>
    <row r="45" spans="1:16" hidden="1">
      <c r="A45">
        <v>3</v>
      </c>
      <c r="B45" s="2">
        <f ca="1">IF(H45=1,RANDBETWEEN(D45,F45),-1)</f>
        <v>11</v>
      </c>
      <c r="D45" s="2">
        <f>E44+1</f>
        <v>11</v>
      </c>
      <c r="E45" s="2">
        <f>D45+B40</f>
        <v>16</v>
      </c>
      <c r="F45" s="2">
        <f t="shared" si="11"/>
        <v>16</v>
      </c>
      <c r="H45" s="43">
        <f t="shared" si="12"/>
        <v>1</v>
      </c>
      <c r="I45" s="2">
        <f t="shared" si="13"/>
        <v>0</v>
      </c>
    </row>
    <row r="46" spans="1:16" hidden="1">
      <c r="A46">
        <v>4</v>
      </c>
      <c r="B46" s="2">
        <f t="shared" ref="B46:B48" ca="1" si="14">IF(H46=1,RANDBETWEEN(D46,F46),-1)</f>
        <v>19</v>
      </c>
      <c r="D46" s="2">
        <f>E45+1</f>
        <v>17</v>
      </c>
      <c r="E46" s="2">
        <f>D46+B40</f>
        <v>22</v>
      </c>
      <c r="F46" s="2">
        <f t="shared" si="11"/>
        <v>22</v>
      </c>
      <c r="H46" s="43">
        <f t="shared" si="12"/>
        <v>1</v>
      </c>
      <c r="I46" s="2">
        <f t="shared" si="13"/>
        <v>1</v>
      </c>
    </row>
    <row r="47" spans="1:16" hidden="1">
      <c r="A47">
        <v>5</v>
      </c>
      <c r="B47" s="2">
        <f t="shared" ca="1" si="14"/>
        <v>-1</v>
      </c>
      <c r="D47" s="2">
        <f>E46+1</f>
        <v>23</v>
      </c>
      <c r="E47" s="2">
        <f>D47+B40</f>
        <v>28</v>
      </c>
      <c r="F47" s="2">
        <f t="shared" si="11"/>
        <v>0</v>
      </c>
      <c r="H47" s="43">
        <f t="shared" si="12"/>
        <v>0</v>
      </c>
      <c r="I47" s="2">
        <f t="shared" si="13"/>
        <v>0</v>
      </c>
    </row>
    <row r="48" spans="1:16" hidden="1">
      <c r="A48">
        <v>6</v>
      </c>
      <c r="B48" s="2">
        <f t="shared" ca="1" si="14"/>
        <v>-1</v>
      </c>
      <c r="D48" s="2">
        <f>E47+1</f>
        <v>29</v>
      </c>
      <c r="E48" s="2">
        <f>D48+B40</f>
        <v>34</v>
      </c>
      <c r="F48" s="2">
        <f t="shared" si="11"/>
        <v>0</v>
      </c>
      <c r="H48" s="43">
        <f t="shared" si="12"/>
        <v>0</v>
      </c>
      <c r="I48" s="2">
        <f t="shared" si="13"/>
        <v>0</v>
      </c>
    </row>
  </sheetData>
  <phoneticPr fontId="1"/>
  <conditionalFormatting sqref="J6">
    <cfRule type="cellIs" dxfId="1" priority="2" operator="between">
      <formula>1</formula>
      <formula>3</formula>
    </cfRule>
  </conditionalFormatting>
  <conditionalFormatting sqref="A6:V6">
    <cfRule type="cellIs" dxfId="0" priority="1" operator="between">
      <formula>1</formula>
      <formula>6</formula>
    </cfRule>
  </conditionalFormatting>
  <dataValidations count="1">
    <dataValidation imeMode="off" allowBlank="1" showInputMessage="1" showErrorMessage="1" sqref="AD6:XFD6 A6:AB6"/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52"/>
  <sheetViews>
    <sheetView topLeftCell="B1" workbookViewId="0">
      <selection activeCell="H16" sqref="H16:H17"/>
    </sheetView>
  </sheetViews>
  <sheetFormatPr defaultRowHeight="13.5"/>
  <cols>
    <col min="1" max="1" width="10.875" customWidth="1"/>
    <col min="2" max="2" width="12.375" customWidth="1"/>
    <col min="3" max="3" width="11.625" customWidth="1"/>
    <col min="4" max="4" width="8.5" customWidth="1"/>
    <col min="5" max="9" width="8.375" bestFit="1" customWidth="1"/>
    <col min="10" max="10" width="13.75" customWidth="1"/>
    <col min="13" max="18" width="5.125" customWidth="1"/>
    <col min="19" max="19" width="15.125" bestFit="1" customWidth="1"/>
  </cols>
  <sheetData>
    <row r="1" spans="1:19" ht="18" customHeight="1">
      <c r="A1" t="s">
        <v>2</v>
      </c>
    </row>
    <row r="2" spans="1:19" ht="14.25" thickBot="1"/>
    <row r="3" spans="1:19">
      <c r="B3" s="9" t="s">
        <v>0</v>
      </c>
      <c r="C3" s="9" t="s">
        <v>1</v>
      </c>
      <c r="D3" s="9">
        <v>6</v>
      </c>
      <c r="E3" s="9">
        <v>5</v>
      </c>
      <c r="F3" s="9">
        <v>4</v>
      </c>
      <c r="G3" s="9">
        <v>3</v>
      </c>
      <c r="H3" s="9">
        <v>2</v>
      </c>
      <c r="I3" s="12">
        <v>1</v>
      </c>
      <c r="J3" s="14" t="s">
        <v>16</v>
      </c>
      <c r="M3" s="9">
        <v>6</v>
      </c>
      <c r="N3" s="9">
        <v>5</v>
      </c>
      <c r="O3" s="9">
        <v>4</v>
      </c>
      <c r="P3" s="9">
        <v>3</v>
      </c>
      <c r="Q3" s="9">
        <v>2</v>
      </c>
      <c r="R3" s="9">
        <v>1</v>
      </c>
      <c r="S3" s="2" t="s">
        <v>15</v>
      </c>
    </row>
    <row r="4" spans="1:19">
      <c r="A4" s="22" t="s">
        <v>17</v>
      </c>
      <c r="B4" s="3">
        <f>シルバーダラー!AK17</f>
        <v>0</v>
      </c>
      <c r="C4" s="4" t="str">
        <f>DEC2BIN(B4)</f>
        <v>0</v>
      </c>
      <c r="D4" s="4">
        <f t="shared" ref="D4:H4" si="0">IFERROR(VALUE(MID($C4,$B14-D$3+1,1)),0)</f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13">
        <f>IFERROR(VALUE(MID($C4,$B14-I$3+1,1)),0)</f>
        <v>0</v>
      </c>
      <c r="J4" s="23">
        <f t="shared" ref="J4" si="1">(B4-S4)*K4</f>
        <v>0</v>
      </c>
      <c r="K4" s="11">
        <f t="shared" ref="K4:K5" si="2">IF($D$11*D4+$E$11*E4+$F$11*F4+$G$11*G4+$H$11*H4+$I$11*I4&gt;0,1,0)</f>
        <v>0</v>
      </c>
      <c r="M4" s="4">
        <f t="shared" ref="M4:R6" si="3">IF($K4=0,0,MOD(D4+D$7*$K4,2))</f>
        <v>0</v>
      </c>
      <c r="N4" s="4">
        <f t="shared" si="3"/>
        <v>0</v>
      </c>
      <c r="O4" s="4">
        <f t="shared" si="3"/>
        <v>0</v>
      </c>
      <c r="P4" s="4">
        <f t="shared" si="3"/>
        <v>0</v>
      </c>
      <c r="Q4" s="4">
        <f t="shared" si="3"/>
        <v>0</v>
      </c>
      <c r="R4" s="4">
        <f t="shared" si="3"/>
        <v>0</v>
      </c>
      <c r="S4" s="10">
        <f>R4*2^($R$3-1)+Q4*2^($Q$3-1)+P4*2^($P$3-1)+O4*2^($O$3-1)+N4*2^($N$3-1)+M4*2^($M$3-1)</f>
        <v>0</v>
      </c>
    </row>
    <row r="5" spans="1:19">
      <c r="A5" s="22" t="s">
        <v>18</v>
      </c>
      <c r="B5" s="3">
        <f>シルバーダラー!AK16</f>
        <v>0</v>
      </c>
      <c r="C5" s="4" t="str">
        <f t="shared" ref="C5:C6" si="4">DEC2BIN(B5)</f>
        <v>0</v>
      </c>
      <c r="D5" s="4">
        <f t="shared" ref="D5:I5" si="5">IFERROR(VALUE(MID($C5,$B15-D$3+1,1)),0)</f>
        <v>0</v>
      </c>
      <c r="E5" s="4">
        <f t="shared" si="5"/>
        <v>0</v>
      </c>
      <c r="F5" s="4">
        <f t="shared" si="5"/>
        <v>0</v>
      </c>
      <c r="G5" s="4">
        <f t="shared" si="5"/>
        <v>0</v>
      </c>
      <c r="H5" s="4">
        <f t="shared" si="5"/>
        <v>0</v>
      </c>
      <c r="I5" s="13">
        <f t="shared" si="5"/>
        <v>0</v>
      </c>
      <c r="J5" s="23">
        <f>(B5-S5)*K5</f>
        <v>0</v>
      </c>
      <c r="K5" s="11">
        <f t="shared" si="2"/>
        <v>0</v>
      </c>
      <c r="M5" s="4">
        <f t="shared" si="3"/>
        <v>0</v>
      </c>
      <c r="N5" s="4">
        <f t="shared" si="3"/>
        <v>0</v>
      </c>
      <c r="O5" s="4">
        <f t="shared" si="3"/>
        <v>0</v>
      </c>
      <c r="P5" s="4">
        <f t="shared" si="3"/>
        <v>0</v>
      </c>
      <c r="Q5" s="4">
        <f t="shared" si="3"/>
        <v>0</v>
      </c>
      <c r="R5" s="4">
        <f t="shared" si="3"/>
        <v>0</v>
      </c>
      <c r="S5" s="10">
        <f t="shared" ref="S5:S6" si="6">R5*2^($R$3-1)+Q5*2^($Q$3-1)+P5*2^($P$3-1)+O5*2^($O$3-1)+N5*2^($N$3-1)+M5*2^($M$3-1)</f>
        <v>0</v>
      </c>
    </row>
    <row r="6" spans="1:19" ht="14.25" thickBot="1">
      <c r="A6" s="22" t="s">
        <v>19</v>
      </c>
      <c r="B6" s="15">
        <f>シルバーダラー!AK15</f>
        <v>0</v>
      </c>
      <c r="C6" s="16" t="str">
        <f t="shared" si="4"/>
        <v>0</v>
      </c>
      <c r="D6" s="16">
        <f t="shared" ref="D6:I6" si="7">IFERROR(VALUE(MID($C6,$B16-D$3+1,1)),0)</f>
        <v>0</v>
      </c>
      <c r="E6" s="16">
        <f t="shared" si="7"/>
        <v>0</v>
      </c>
      <c r="F6" s="16">
        <f t="shared" si="7"/>
        <v>0</v>
      </c>
      <c r="G6" s="16">
        <f t="shared" si="7"/>
        <v>0</v>
      </c>
      <c r="H6" s="16">
        <f t="shared" si="7"/>
        <v>0</v>
      </c>
      <c r="I6" s="17">
        <f t="shared" si="7"/>
        <v>0</v>
      </c>
      <c r="J6" s="23">
        <f t="shared" ref="J6" si="8">(B6-S6)*K6</f>
        <v>0</v>
      </c>
      <c r="K6" s="11">
        <f>IF($D$11*D6+$E$11*E6+$F$11*F6+$G$11*G6+$H$11*H6+$I$11*I6&gt;0,1,0)</f>
        <v>0</v>
      </c>
      <c r="M6" s="4">
        <f t="shared" si="3"/>
        <v>0</v>
      </c>
      <c r="N6" s="4">
        <f t="shared" si="3"/>
        <v>0</v>
      </c>
      <c r="O6" s="4">
        <f t="shared" si="3"/>
        <v>0</v>
      </c>
      <c r="P6" s="4">
        <f t="shared" si="3"/>
        <v>0</v>
      </c>
      <c r="Q6" s="4">
        <f t="shared" si="3"/>
        <v>0</v>
      </c>
      <c r="R6" s="4">
        <f t="shared" si="3"/>
        <v>0</v>
      </c>
      <c r="S6" s="10">
        <f t="shared" si="6"/>
        <v>0</v>
      </c>
    </row>
    <row r="7" spans="1:19" ht="14.25" thickBot="1">
      <c r="B7" s="18" t="s">
        <v>3</v>
      </c>
      <c r="C7" s="19" t="s">
        <v>14</v>
      </c>
      <c r="D7" s="20">
        <f t="shared" ref="D7" si="9">MOD(SUM(D4:D6),2)</f>
        <v>0</v>
      </c>
      <c r="E7" s="20">
        <f t="shared" ref="E7" si="10">MOD(SUM(E4:E6),2)</f>
        <v>0</v>
      </c>
      <c r="F7" s="20">
        <f t="shared" ref="F7" si="11">MOD(SUM(F4:F6),2)</f>
        <v>0</v>
      </c>
      <c r="G7" s="20">
        <f t="shared" ref="G7" si="12">MOD(SUM(G4:G6),2)</f>
        <v>0</v>
      </c>
      <c r="H7" s="20">
        <f t="shared" ref="H7" si="13">MOD(SUM(H4:H6),2)</f>
        <v>0</v>
      </c>
      <c r="I7" s="21">
        <f t="shared" ref="I7" si="14">MOD(SUM(I4:I6),2)</f>
        <v>0</v>
      </c>
    </row>
    <row r="8" spans="1:19">
      <c r="D8">
        <v>6</v>
      </c>
      <c r="E8">
        <v>5</v>
      </c>
      <c r="F8">
        <v>4</v>
      </c>
      <c r="G8">
        <v>3</v>
      </c>
      <c r="H8">
        <v>2</v>
      </c>
      <c r="I8">
        <v>1</v>
      </c>
    </row>
    <row r="9" spans="1:19">
      <c r="D9">
        <f>D7*D8</f>
        <v>0</v>
      </c>
      <c r="E9">
        <f t="shared" ref="E9:I9" si="15">E7*E8</f>
        <v>0</v>
      </c>
      <c r="F9">
        <f t="shared" si="15"/>
        <v>0</v>
      </c>
      <c r="G9">
        <f t="shared" si="15"/>
        <v>0</v>
      </c>
      <c r="H9">
        <f t="shared" si="15"/>
        <v>0</v>
      </c>
      <c r="I9">
        <f t="shared" si="15"/>
        <v>0</v>
      </c>
    </row>
    <row r="10" spans="1:19" ht="14.25" thickBot="1">
      <c r="D10" s="3">
        <f>IF(AND(SUM($B9:D9)&gt;0,SUM($B9:C9)=0),1,0)</f>
        <v>0</v>
      </c>
      <c r="E10" s="3">
        <f>IF(AND(SUM($B9:E9)&gt;0,SUM($B9:D9)=0),1,0)</f>
        <v>0</v>
      </c>
      <c r="F10" s="3">
        <f>IF(AND(SUM($B9:F9)&gt;0,SUM($B9:E9)=0),1,0)</f>
        <v>0</v>
      </c>
      <c r="G10" s="3">
        <f>IF(AND(SUM($B9:G9)&gt;0,SUM($B9:F9)=0),1,0)</f>
        <v>0</v>
      </c>
      <c r="H10" s="3">
        <f>IF(AND(SUM($B9:H9)&gt;0,SUM($B9:G9)=0),1,0)</f>
        <v>0</v>
      </c>
      <c r="I10" s="3">
        <f>IF(AND(SUM($B9:I9)&gt;0,SUM($B9:H9)=0),1,0)</f>
        <v>0</v>
      </c>
    </row>
    <row r="11" spans="1:19" ht="14.25" thickBot="1">
      <c r="D11" s="5">
        <f>D10*D3</f>
        <v>0</v>
      </c>
      <c r="E11" s="5">
        <f t="shared" ref="E11:I11" si="16">E10*E3</f>
        <v>0</v>
      </c>
      <c r="F11" s="5">
        <f t="shared" si="16"/>
        <v>0</v>
      </c>
      <c r="G11" s="5">
        <f t="shared" si="16"/>
        <v>0</v>
      </c>
      <c r="H11" s="5">
        <f t="shared" si="16"/>
        <v>0</v>
      </c>
      <c r="I11" s="7">
        <f t="shared" si="16"/>
        <v>0</v>
      </c>
      <c r="J11" s="8">
        <f>SUM(D11:I11)</f>
        <v>0</v>
      </c>
    </row>
    <row r="13" spans="1:19">
      <c r="A13" s="6"/>
      <c r="B13" s="6"/>
    </row>
    <row r="14" spans="1:19">
      <c r="A14" t="s">
        <v>8</v>
      </c>
      <c r="B14" s="2">
        <f>SUM(E19:E28)</f>
        <v>0</v>
      </c>
      <c r="J14" s="6"/>
    </row>
    <row r="15" spans="1:19">
      <c r="A15" t="s">
        <v>9</v>
      </c>
      <c r="B15" s="2">
        <f>SUM(E31:E40)</f>
        <v>0</v>
      </c>
      <c r="J15" s="6"/>
    </row>
    <row r="16" spans="1:19">
      <c r="A16" t="s">
        <v>10</v>
      </c>
      <c r="B16" s="2">
        <f>SUM(E43:E52)</f>
        <v>0</v>
      </c>
      <c r="J16" s="6"/>
    </row>
    <row r="18" spans="1:5">
      <c r="B18" s="1" t="s">
        <v>5</v>
      </c>
      <c r="C18" s="1" t="s">
        <v>6</v>
      </c>
      <c r="D18" s="1" t="s">
        <v>4</v>
      </c>
      <c r="E18" s="1" t="s">
        <v>7</v>
      </c>
    </row>
    <row r="19" spans="1:5">
      <c r="A19" s="45" t="s">
        <v>11</v>
      </c>
      <c r="B19" s="2">
        <v>0</v>
      </c>
      <c r="C19" s="2">
        <f>COUNTIF($B$4,"&lt;="&amp;B19)</f>
        <v>1</v>
      </c>
      <c r="D19" s="2">
        <v>0</v>
      </c>
      <c r="E19" s="2">
        <f>C19*D19</f>
        <v>0</v>
      </c>
    </row>
    <row r="20" spans="1:5">
      <c r="A20" s="45"/>
      <c r="B20" s="2">
        <v>1</v>
      </c>
      <c r="C20" s="2">
        <f>COUNTIF($B$4,"&lt;"&amp;B20)-COUNTIF($B$4,"&lt;"&amp;B19)</f>
        <v>1</v>
      </c>
      <c r="D20" s="2">
        <v>0</v>
      </c>
      <c r="E20" s="2">
        <f t="shared" ref="E20:E28" si="17">C20*D20</f>
        <v>0</v>
      </c>
    </row>
    <row r="21" spans="1:5">
      <c r="A21" s="45"/>
      <c r="B21" s="2">
        <v>2</v>
      </c>
      <c r="C21" s="2">
        <f t="shared" ref="C21:C28" si="18">COUNTIF($B$4,"&lt;"&amp;B21)-COUNTIF($B$4,"&lt;"&amp;B20)</f>
        <v>0</v>
      </c>
      <c r="D21" s="2">
        <v>1</v>
      </c>
      <c r="E21" s="2">
        <f t="shared" si="17"/>
        <v>0</v>
      </c>
    </row>
    <row r="22" spans="1:5">
      <c r="A22" s="45"/>
      <c r="B22" s="2">
        <v>4</v>
      </c>
      <c r="C22" s="2">
        <f t="shared" si="18"/>
        <v>0</v>
      </c>
      <c r="D22" s="2">
        <v>2</v>
      </c>
      <c r="E22" s="2">
        <f t="shared" si="17"/>
        <v>0</v>
      </c>
    </row>
    <row r="23" spans="1:5">
      <c r="A23" s="45"/>
      <c r="B23" s="2">
        <v>8</v>
      </c>
      <c r="C23" s="2">
        <f t="shared" si="18"/>
        <v>0</v>
      </c>
      <c r="D23" s="2">
        <v>3</v>
      </c>
      <c r="E23" s="2">
        <f t="shared" si="17"/>
        <v>0</v>
      </c>
    </row>
    <row r="24" spans="1:5">
      <c r="A24" s="45"/>
      <c r="B24" s="2">
        <v>16</v>
      </c>
      <c r="C24" s="2">
        <f t="shared" si="18"/>
        <v>0</v>
      </c>
      <c r="D24" s="2">
        <v>4</v>
      </c>
      <c r="E24" s="2">
        <f t="shared" si="17"/>
        <v>0</v>
      </c>
    </row>
    <row r="25" spans="1:5">
      <c r="A25" s="45"/>
      <c r="B25" s="2">
        <v>32</v>
      </c>
      <c r="C25" s="2">
        <f t="shared" si="18"/>
        <v>0</v>
      </c>
      <c r="D25" s="2">
        <v>5</v>
      </c>
      <c r="E25" s="2">
        <f t="shared" si="17"/>
        <v>0</v>
      </c>
    </row>
    <row r="26" spans="1:5">
      <c r="A26" s="45"/>
      <c r="B26" s="2">
        <v>64</v>
      </c>
      <c r="C26" s="2">
        <f t="shared" si="18"/>
        <v>0</v>
      </c>
      <c r="D26" s="2">
        <v>6</v>
      </c>
      <c r="E26" s="2">
        <f t="shared" si="17"/>
        <v>0</v>
      </c>
    </row>
    <row r="27" spans="1:5">
      <c r="A27" s="45"/>
      <c r="B27" s="2">
        <v>128</v>
      </c>
      <c r="C27" s="2">
        <f t="shared" si="18"/>
        <v>0</v>
      </c>
      <c r="D27" s="2">
        <v>7</v>
      </c>
      <c r="E27" s="2">
        <f t="shared" si="17"/>
        <v>0</v>
      </c>
    </row>
    <row r="28" spans="1:5">
      <c r="A28" s="45"/>
      <c r="B28" s="5">
        <v>256</v>
      </c>
      <c r="C28" s="2">
        <f t="shared" si="18"/>
        <v>0</v>
      </c>
      <c r="D28" s="2">
        <v>8</v>
      </c>
      <c r="E28" s="2">
        <f t="shared" si="17"/>
        <v>0</v>
      </c>
    </row>
    <row r="30" spans="1:5">
      <c r="B30" s="1" t="s">
        <v>5</v>
      </c>
      <c r="C30" s="1" t="s">
        <v>6</v>
      </c>
      <c r="D30" s="1" t="s">
        <v>4</v>
      </c>
      <c r="E30" s="1" t="s">
        <v>7</v>
      </c>
    </row>
    <row r="31" spans="1:5">
      <c r="A31" s="45" t="s">
        <v>12</v>
      </c>
      <c r="B31" s="2">
        <v>0</v>
      </c>
      <c r="C31" s="2">
        <f>COUNTIF($B$5,"&lt;="&amp;B31)</f>
        <v>1</v>
      </c>
      <c r="D31" s="2">
        <v>0</v>
      </c>
      <c r="E31" s="2">
        <f>C31*D31</f>
        <v>0</v>
      </c>
    </row>
    <row r="32" spans="1:5">
      <c r="A32" s="45"/>
      <c r="B32" s="2">
        <v>1</v>
      </c>
      <c r="C32" s="2">
        <f>COUNTIF($B$5,"&lt;"&amp;B32)-COUNTIF($B$5,"&lt;"&amp;B31)</f>
        <v>1</v>
      </c>
      <c r="D32" s="2">
        <v>0</v>
      </c>
      <c r="E32" s="2">
        <f t="shared" ref="E32:E40" si="19">C32*D32</f>
        <v>0</v>
      </c>
    </row>
    <row r="33" spans="1:5">
      <c r="A33" s="45"/>
      <c r="B33" s="2">
        <v>2</v>
      </c>
      <c r="C33" s="2">
        <f t="shared" ref="C33:C40" si="20">COUNTIF($B$5,"&lt;"&amp;B33)-COUNTIF($B$5,"&lt;"&amp;B32)</f>
        <v>0</v>
      </c>
      <c r="D33" s="2">
        <v>1</v>
      </c>
      <c r="E33" s="2">
        <f t="shared" si="19"/>
        <v>0</v>
      </c>
    </row>
    <row r="34" spans="1:5">
      <c r="A34" s="45"/>
      <c r="B34" s="2">
        <v>4</v>
      </c>
      <c r="C34" s="2">
        <f t="shared" si="20"/>
        <v>0</v>
      </c>
      <c r="D34" s="2">
        <v>2</v>
      </c>
      <c r="E34" s="2">
        <f t="shared" si="19"/>
        <v>0</v>
      </c>
    </row>
    <row r="35" spans="1:5">
      <c r="A35" s="45"/>
      <c r="B35" s="2">
        <v>8</v>
      </c>
      <c r="C35" s="2">
        <f t="shared" si="20"/>
        <v>0</v>
      </c>
      <c r="D35" s="2">
        <v>3</v>
      </c>
      <c r="E35" s="2">
        <f t="shared" si="19"/>
        <v>0</v>
      </c>
    </row>
    <row r="36" spans="1:5">
      <c r="A36" s="45"/>
      <c r="B36" s="2">
        <v>16</v>
      </c>
      <c r="C36" s="2">
        <f t="shared" si="20"/>
        <v>0</v>
      </c>
      <c r="D36" s="2">
        <v>4</v>
      </c>
      <c r="E36" s="2">
        <f t="shared" si="19"/>
        <v>0</v>
      </c>
    </row>
    <row r="37" spans="1:5">
      <c r="A37" s="45"/>
      <c r="B37" s="2">
        <v>32</v>
      </c>
      <c r="C37" s="2">
        <f t="shared" si="20"/>
        <v>0</v>
      </c>
      <c r="D37" s="2">
        <v>5</v>
      </c>
      <c r="E37" s="2">
        <f t="shared" si="19"/>
        <v>0</v>
      </c>
    </row>
    <row r="38" spans="1:5">
      <c r="A38" s="45"/>
      <c r="B38" s="2">
        <v>64</v>
      </c>
      <c r="C38" s="2">
        <f t="shared" si="20"/>
        <v>0</v>
      </c>
      <c r="D38" s="2">
        <v>6</v>
      </c>
      <c r="E38" s="2">
        <f t="shared" si="19"/>
        <v>0</v>
      </c>
    </row>
    <row r="39" spans="1:5">
      <c r="A39" s="45"/>
      <c r="B39" s="2">
        <v>128</v>
      </c>
      <c r="C39" s="2">
        <f t="shared" si="20"/>
        <v>0</v>
      </c>
      <c r="D39" s="2">
        <v>7</v>
      </c>
      <c r="E39" s="2">
        <f t="shared" si="19"/>
        <v>0</v>
      </c>
    </row>
    <row r="40" spans="1:5">
      <c r="A40" s="45"/>
      <c r="B40" s="5">
        <v>256</v>
      </c>
      <c r="C40" s="2">
        <f t="shared" si="20"/>
        <v>0</v>
      </c>
      <c r="D40" s="2">
        <v>8</v>
      </c>
      <c r="E40" s="2">
        <f t="shared" si="19"/>
        <v>0</v>
      </c>
    </row>
    <row r="42" spans="1:5">
      <c r="B42" s="1" t="s">
        <v>5</v>
      </c>
      <c r="C42" s="1" t="s">
        <v>6</v>
      </c>
      <c r="D42" s="1" t="s">
        <v>4</v>
      </c>
      <c r="E42" s="1" t="s">
        <v>7</v>
      </c>
    </row>
    <row r="43" spans="1:5">
      <c r="A43" s="45" t="s">
        <v>13</v>
      </c>
      <c r="B43" s="2">
        <v>0</v>
      </c>
      <c r="C43" s="2">
        <f>COUNTIF($B$6,"&lt;="&amp;B43)</f>
        <v>1</v>
      </c>
      <c r="D43" s="2">
        <v>0</v>
      </c>
      <c r="E43" s="2">
        <f>C43*D43</f>
        <v>0</v>
      </c>
    </row>
    <row r="44" spans="1:5">
      <c r="A44" s="45"/>
      <c r="B44" s="2">
        <v>1</v>
      </c>
      <c r="C44" s="2">
        <f>COUNTIF($B$6,"&lt;"&amp;B44)-COUNTIF($B$6,"&lt;"&amp;B43)</f>
        <v>1</v>
      </c>
      <c r="D44" s="2">
        <v>0</v>
      </c>
      <c r="E44" s="2">
        <f t="shared" ref="E44:E52" si="21">C44*D44</f>
        <v>0</v>
      </c>
    </row>
    <row r="45" spans="1:5">
      <c r="A45" s="45"/>
      <c r="B45" s="2">
        <v>2</v>
      </c>
      <c r="C45" s="2">
        <f t="shared" ref="C45:C52" si="22">COUNTIF($B$6,"&lt;"&amp;B45)-COUNTIF($B$6,"&lt;"&amp;B44)</f>
        <v>0</v>
      </c>
      <c r="D45" s="2">
        <v>1</v>
      </c>
      <c r="E45" s="2">
        <f t="shared" si="21"/>
        <v>0</v>
      </c>
    </row>
    <row r="46" spans="1:5">
      <c r="A46" s="45"/>
      <c r="B46" s="2">
        <v>4</v>
      </c>
      <c r="C46" s="2">
        <f t="shared" si="22"/>
        <v>0</v>
      </c>
      <c r="D46" s="2">
        <v>2</v>
      </c>
      <c r="E46" s="2">
        <f t="shared" si="21"/>
        <v>0</v>
      </c>
    </row>
    <row r="47" spans="1:5">
      <c r="A47" s="45"/>
      <c r="B47" s="2">
        <v>8</v>
      </c>
      <c r="C47" s="2">
        <f t="shared" si="22"/>
        <v>0</v>
      </c>
      <c r="D47" s="2">
        <v>3</v>
      </c>
      <c r="E47" s="2">
        <f t="shared" si="21"/>
        <v>0</v>
      </c>
    </row>
    <row r="48" spans="1:5">
      <c r="A48" s="45"/>
      <c r="B48" s="2">
        <v>16</v>
      </c>
      <c r="C48" s="2">
        <f t="shared" si="22"/>
        <v>0</v>
      </c>
      <c r="D48" s="2">
        <v>4</v>
      </c>
      <c r="E48" s="2">
        <f t="shared" si="21"/>
        <v>0</v>
      </c>
    </row>
    <row r="49" spans="1:5">
      <c r="A49" s="45"/>
      <c r="B49" s="2">
        <v>32</v>
      </c>
      <c r="C49" s="2">
        <f t="shared" si="22"/>
        <v>0</v>
      </c>
      <c r="D49" s="2">
        <v>5</v>
      </c>
      <c r="E49" s="2">
        <f t="shared" si="21"/>
        <v>0</v>
      </c>
    </row>
    <row r="50" spans="1:5">
      <c r="A50" s="45"/>
      <c r="B50" s="2">
        <v>64</v>
      </c>
      <c r="C50" s="2">
        <f t="shared" si="22"/>
        <v>0</v>
      </c>
      <c r="D50" s="2">
        <v>6</v>
      </c>
      <c r="E50" s="2">
        <f t="shared" si="21"/>
        <v>0</v>
      </c>
    </row>
    <row r="51" spans="1:5">
      <c r="A51" s="45"/>
      <c r="B51" s="2">
        <v>128</v>
      </c>
      <c r="C51" s="2">
        <f t="shared" si="22"/>
        <v>0</v>
      </c>
      <c r="D51" s="2">
        <v>7</v>
      </c>
      <c r="E51" s="2">
        <f t="shared" si="21"/>
        <v>0</v>
      </c>
    </row>
    <row r="52" spans="1:5">
      <c r="A52" s="45"/>
      <c r="B52" s="5">
        <v>256</v>
      </c>
      <c r="C52" s="2">
        <f t="shared" si="22"/>
        <v>0</v>
      </c>
      <c r="D52" s="2">
        <v>8</v>
      </c>
      <c r="E52" s="2">
        <f t="shared" si="21"/>
        <v>0</v>
      </c>
    </row>
  </sheetData>
  <mergeCells count="3">
    <mergeCell ref="A19:A28"/>
    <mergeCell ref="A31:A40"/>
    <mergeCell ref="A43:A52"/>
  </mergeCells>
  <phoneticPr fontId="1"/>
  <dataValidations count="1">
    <dataValidation type="whole" imeMode="off" operator="greaterThanOrEqual" allowBlank="1" showInputMessage="1" showErrorMessage="1" sqref="B4:B6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シルバーダラー</vt:lpstr>
      <vt:lpstr>解法シート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2018-11-30T01:56:55Z</dcterms:created>
  <dcterms:modified xsi:type="dcterms:W3CDTF">2019-04-02T00:20:22Z</dcterms:modified>
</cp:coreProperties>
</file>